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CE29" i="1"/>
  <c r="CD29" i="1"/>
  <c r="CC29" i="1" s="1"/>
  <c r="CB29" i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 s="1"/>
  <c r="I29" i="1" s="1"/>
  <c r="W29" i="1"/>
  <c r="V29" i="1"/>
  <c r="U29" i="1" s="1"/>
  <c r="N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N28" i="1"/>
  <c r="CE27" i="1"/>
  <c r="CD27" i="1"/>
  <c r="CC27" i="1" s="1"/>
  <c r="AU27" i="1" s="1"/>
  <c r="AW27" i="1" s="1"/>
  <c r="CB27" i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U27" i="1" s="1"/>
  <c r="V27" i="1"/>
  <c r="N27" i="1"/>
  <c r="G27" i="1"/>
  <c r="Y27" i="1" s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L26" i="1"/>
  <c r="CE25" i="1"/>
  <c r="CD25" i="1"/>
  <c r="CC25" i="1" s="1"/>
  <c r="AU25" i="1" s="1"/>
  <c r="AW25" i="1" s="1"/>
  <c r="CB25" i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 s="1"/>
  <c r="I25" i="1" s="1"/>
  <c r="W25" i="1"/>
  <c r="V25" i="1"/>
  <c r="U25" i="1" s="1"/>
  <c r="N25" i="1"/>
  <c r="CE24" i="1"/>
  <c r="CD24" i="1"/>
  <c r="CB24" i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CE23" i="1"/>
  <c r="CD23" i="1"/>
  <c r="CC23" i="1"/>
  <c r="CB23" i="1"/>
  <c r="BG23" i="1"/>
  <c r="BF23" i="1"/>
  <c r="BE23" i="1"/>
  <c r="BD23" i="1"/>
  <c r="BH23" i="1" s="1"/>
  <c r="BI23" i="1" s="1"/>
  <c r="BC23" i="1"/>
  <c r="AX23" i="1" s="1"/>
  <c r="AZ23" i="1"/>
  <c r="AU23" i="1"/>
  <c r="AW23" i="1" s="1"/>
  <c r="AS23" i="1"/>
  <c r="AM23" i="1"/>
  <c r="AL23" i="1"/>
  <c r="AG23" i="1"/>
  <c r="AE23" i="1" s="1"/>
  <c r="G23" i="1" s="1"/>
  <c r="Y23" i="1" s="1"/>
  <c r="W23" i="1"/>
  <c r="U23" i="1" s="1"/>
  <c r="V23" i="1"/>
  <c r="N23" i="1"/>
  <c r="CE22" i="1"/>
  <c r="CD22" i="1"/>
  <c r="CB22" i="1"/>
  <c r="CC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 s="1"/>
  <c r="N22" i="1"/>
  <c r="L22" i="1"/>
  <c r="CE21" i="1"/>
  <c r="CD21" i="1"/>
  <c r="CC21" i="1"/>
  <c r="AU21" i="1" s="1"/>
  <c r="CB21" i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I21" i="1" s="1"/>
  <c r="W21" i="1"/>
  <c r="U21" i="1" s="1"/>
  <c r="V21" i="1"/>
  <c r="N21" i="1"/>
  <c r="CE20" i="1"/>
  <c r="CD20" i="1"/>
  <c r="CB20" i="1"/>
  <c r="CC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L20" i="1" s="1"/>
  <c r="W20" i="1"/>
  <c r="V20" i="1"/>
  <c r="U20" i="1" s="1"/>
  <c r="N20" i="1"/>
  <c r="CE19" i="1"/>
  <c r="CD19" i="1"/>
  <c r="CB19" i="1"/>
  <c r="CC19" i="1" s="1"/>
  <c r="AU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/>
  <c r="G19" i="1" s="1"/>
  <c r="W19" i="1"/>
  <c r="V19" i="1"/>
  <c r="N19" i="1"/>
  <c r="L19" i="1"/>
  <c r="AU29" i="1" l="1"/>
  <c r="AW29" i="1" s="1"/>
  <c r="Q29" i="1"/>
  <c r="R29" i="1" s="1"/>
  <c r="S29" i="1" s="1"/>
  <c r="Z29" i="1" s="1"/>
  <c r="AW21" i="1"/>
  <c r="I19" i="1"/>
  <c r="U28" i="1"/>
  <c r="AW19" i="1"/>
  <c r="AF19" i="1"/>
  <c r="CC24" i="1"/>
  <c r="Q27" i="1"/>
  <c r="H19" i="1"/>
  <c r="AV19" i="1" s="1"/>
  <c r="AY19" i="1" s="1"/>
  <c r="U19" i="1"/>
  <c r="Q23" i="1"/>
  <c r="Y19" i="1"/>
  <c r="L25" i="1"/>
  <c r="H25" i="1"/>
  <c r="AV25" i="1" s="1"/>
  <c r="AY25" i="1" s="1"/>
  <c r="G25" i="1"/>
  <c r="AF25" i="1"/>
  <c r="Q19" i="1"/>
  <c r="Q21" i="1"/>
  <c r="Q24" i="1"/>
  <c r="AU24" i="1"/>
  <c r="G26" i="1"/>
  <c r="AF26" i="1"/>
  <c r="I26" i="1"/>
  <c r="L29" i="1"/>
  <c r="H29" i="1"/>
  <c r="AV29" i="1" s="1"/>
  <c r="AY29" i="1" s="1"/>
  <c r="G29" i="1"/>
  <c r="AF29" i="1"/>
  <c r="AU30" i="1"/>
  <c r="AW30" i="1" s="1"/>
  <c r="Q30" i="1"/>
  <c r="Q20" i="1"/>
  <c r="AU20" i="1"/>
  <c r="G22" i="1"/>
  <c r="AF22" i="1"/>
  <c r="I22" i="1"/>
  <c r="AW20" i="1"/>
  <c r="AF23" i="1"/>
  <c r="I23" i="1"/>
  <c r="L23" i="1"/>
  <c r="H23" i="1"/>
  <c r="AV23" i="1" s="1"/>
  <c r="AY23" i="1" s="1"/>
  <c r="R23" i="1"/>
  <c r="S23" i="1" s="1"/>
  <c r="O23" i="1" s="1"/>
  <c r="M23" i="1" s="1"/>
  <c r="P23" i="1" s="1"/>
  <c r="J23" i="1" s="1"/>
  <c r="K23" i="1" s="1"/>
  <c r="I24" i="1"/>
  <c r="L24" i="1"/>
  <c r="H24" i="1"/>
  <c r="AV24" i="1" s="1"/>
  <c r="AY24" i="1" s="1"/>
  <c r="G24" i="1"/>
  <c r="Q28" i="1"/>
  <c r="AU28" i="1"/>
  <c r="AW28" i="1" s="1"/>
  <c r="G30" i="1"/>
  <c r="AF30" i="1"/>
  <c r="I30" i="1"/>
  <c r="I20" i="1"/>
  <c r="G20" i="1"/>
  <c r="L21" i="1"/>
  <c r="H21" i="1"/>
  <c r="AV21" i="1" s="1"/>
  <c r="AY21" i="1" s="1"/>
  <c r="AF21" i="1"/>
  <c r="AW24" i="1"/>
  <c r="AU26" i="1"/>
  <c r="AY26" i="1" s="1"/>
  <c r="Q26" i="1"/>
  <c r="H20" i="1"/>
  <c r="AV20" i="1" s="1"/>
  <c r="AY20" i="1" s="1"/>
  <c r="AF20" i="1"/>
  <c r="G21" i="1"/>
  <c r="H22" i="1"/>
  <c r="AV22" i="1" s="1"/>
  <c r="AU22" i="1"/>
  <c r="AW22" i="1" s="1"/>
  <c r="Q22" i="1"/>
  <c r="Q25" i="1"/>
  <c r="AF27" i="1"/>
  <c r="I27" i="1"/>
  <c r="L27" i="1"/>
  <c r="H27" i="1"/>
  <c r="AV27" i="1" s="1"/>
  <c r="AY27" i="1" s="1"/>
  <c r="R27" i="1"/>
  <c r="S27" i="1" s="1"/>
  <c r="I28" i="1"/>
  <c r="L28" i="1"/>
  <c r="H28" i="1"/>
  <c r="AV28" i="1" s="1"/>
  <c r="G28" i="1"/>
  <c r="AW26" i="1" l="1"/>
  <c r="AY22" i="1"/>
  <c r="R25" i="1"/>
  <c r="S25" i="1" s="1"/>
  <c r="R30" i="1"/>
  <c r="S30" i="1" s="1"/>
  <c r="Y28" i="1"/>
  <c r="R22" i="1"/>
  <c r="S22" i="1" s="1"/>
  <c r="O22" i="1" s="1"/>
  <c r="M22" i="1" s="1"/>
  <c r="P22" i="1" s="1"/>
  <c r="J22" i="1" s="1"/>
  <c r="K22" i="1" s="1"/>
  <c r="Y21" i="1"/>
  <c r="R26" i="1"/>
  <c r="S26" i="1" s="1"/>
  <c r="R28" i="1"/>
  <c r="S28" i="1" s="1"/>
  <c r="Y24" i="1"/>
  <c r="Y22" i="1"/>
  <c r="AY30" i="1"/>
  <c r="R24" i="1"/>
  <c r="S24" i="1" s="1"/>
  <c r="O24" i="1" s="1"/>
  <c r="M24" i="1" s="1"/>
  <c r="P24" i="1" s="1"/>
  <c r="J24" i="1" s="1"/>
  <c r="K24" i="1" s="1"/>
  <c r="R19" i="1"/>
  <c r="S19" i="1" s="1"/>
  <c r="AY28" i="1"/>
  <c r="T27" i="1"/>
  <c r="X27" i="1" s="1"/>
  <c r="AA27" i="1"/>
  <c r="O27" i="1"/>
  <c r="M27" i="1" s="1"/>
  <c r="P27" i="1" s="1"/>
  <c r="J27" i="1" s="1"/>
  <c r="K27" i="1" s="1"/>
  <c r="T23" i="1"/>
  <c r="X23" i="1" s="1"/>
  <c r="AA23" i="1"/>
  <c r="Z23" i="1"/>
  <c r="O26" i="1"/>
  <c r="M26" i="1" s="1"/>
  <c r="P26" i="1" s="1"/>
  <c r="J26" i="1" s="1"/>
  <c r="K26" i="1" s="1"/>
  <c r="Y26" i="1"/>
  <c r="T29" i="1"/>
  <c r="X29" i="1" s="1"/>
  <c r="AA29" i="1"/>
  <c r="Y20" i="1"/>
  <c r="O30" i="1"/>
  <c r="M30" i="1" s="1"/>
  <c r="P30" i="1" s="1"/>
  <c r="J30" i="1" s="1"/>
  <c r="K30" i="1" s="1"/>
  <c r="Y30" i="1"/>
  <c r="R20" i="1"/>
  <c r="S20" i="1" s="1"/>
  <c r="O29" i="1"/>
  <c r="M29" i="1" s="1"/>
  <c r="P29" i="1" s="1"/>
  <c r="J29" i="1" s="1"/>
  <c r="K29" i="1" s="1"/>
  <c r="Y29" i="1"/>
  <c r="Z27" i="1"/>
  <c r="R21" i="1"/>
  <c r="S21" i="1" s="1"/>
  <c r="O25" i="1"/>
  <c r="M25" i="1" s="1"/>
  <c r="P25" i="1" s="1"/>
  <c r="J25" i="1" s="1"/>
  <c r="K25" i="1" s="1"/>
  <c r="Y25" i="1"/>
  <c r="AB27" i="1" l="1"/>
  <c r="AA26" i="1"/>
  <c r="T26" i="1"/>
  <c r="X26" i="1" s="1"/>
  <c r="Z26" i="1"/>
  <c r="AA22" i="1"/>
  <c r="AB22" i="1" s="1"/>
  <c r="T22" i="1"/>
  <c r="X22" i="1" s="1"/>
  <c r="Z22" i="1"/>
  <c r="AA30" i="1"/>
  <c r="T30" i="1"/>
  <c r="X30" i="1" s="1"/>
  <c r="Z30" i="1"/>
  <c r="T21" i="1"/>
  <c r="X21" i="1" s="1"/>
  <c r="AA21" i="1"/>
  <c r="Z21" i="1"/>
  <c r="AA20" i="1"/>
  <c r="T20" i="1"/>
  <c r="X20" i="1" s="1"/>
  <c r="Z20" i="1"/>
  <c r="O20" i="1"/>
  <c r="M20" i="1" s="1"/>
  <c r="P20" i="1" s="1"/>
  <c r="J20" i="1" s="1"/>
  <c r="K20" i="1" s="1"/>
  <c r="AB23" i="1"/>
  <c r="T24" i="1"/>
  <c r="X24" i="1" s="1"/>
  <c r="AA24" i="1"/>
  <c r="Z24" i="1"/>
  <c r="T28" i="1"/>
  <c r="X28" i="1" s="1"/>
  <c r="AA28" i="1"/>
  <c r="Z28" i="1"/>
  <c r="O21" i="1"/>
  <c r="M21" i="1" s="1"/>
  <c r="P21" i="1" s="1"/>
  <c r="J21" i="1" s="1"/>
  <c r="K21" i="1" s="1"/>
  <c r="O28" i="1"/>
  <c r="M28" i="1" s="1"/>
  <c r="P28" i="1" s="1"/>
  <c r="J28" i="1" s="1"/>
  <c r="K28" i="1" s="1"/>
  <c r="T25" i="1"/>
  <c r="X25" i="1" s="1"/>
  <c r="AA25" i="1"/>
  <c r="Z25" i="1"/>
  <c r="AB29" i="1"/>
  <c r="AA19" i="1"/>
  <c r="T19" i="1"/>
  <c r="X19" i="1" s="1"/>
  <c r="Z19" i="1"/>
  <c r="O19" i="1"/>
  <c r="M19" i="1" s="1"/>
  <c r="P19" i="1" s="1"/>
  <c r="J19" i="1" s="1"/>
  <c r="K19" i="1" s="1"/>
  <c r="AB20" i="1" l="1"/>
  <c r="AB26" i="1"/>
  <c r="AB25" i="1"/>
  <c r="AB19" i="1"/>
  <c r="AB28" i="1"/>
  <c r="AB24" i="1"/>
  <c r="AB21" i="1"/>
  <c r="AB30" i="1"/>
</calcChain>
</file>

<file path=xl/sharedStrings.xml><?xml version="1.0" encoding="utf-8"?>
<sst xmlns="http://schemas.openxmlformats.org/spreadsheetml/2006/main" count="1032" uniqueCount="438">
  <si>
    <t>File opened</t>
  </si>
  <si>
    <t>2020-09-11 13:04:15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</si>
  <si>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</si>
  <si>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</si>
  <si>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</si>
  <si>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</si>
  <si>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</si>
  <si>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</si>
  <si>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</si>
  <si>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</si>
  <si>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</si>
  <si>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</si>
  <si>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</si>
  <si>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{"chamberpressurezero": "2.63676", "co2bzero": "0.906224", "h2oaspan1": "1.00685", "h2obspanconc1": "12.3", "co2bspanconc2": "314.9", "ssa_ref": "36120.6", "co2bspan2b": "0.308489", "flowazero": "0.35803", "co2bspan2": "-0.0307497", "h2oaspan2b": "0.0708394", "h2obspan2b": "0.069531", "h2oaspanconc2": "0", "h2obzero": "1.07175", "co2bspan1": "0.99974", "flowbzero": "0.28968", "h2oazero": "1.08538", "h2obspan1": "1.00156", "h2oaspanconc1": "12.3", "co2aspan2b": "0.309446", "ssb_ref": "31753.4", "h2oaspan2a": "0.0703577", "co2azero": "0.921054", "tazero": "0.147623", "co2aspan1": "1.00005", "co2aspan2": "-0.0307414", "h2obspan2a": "0.0694225", "flowmeterzero": "1.00382", "co2bspanconc1": "2475", "co2aspanconc2": "314.9", "h2obspanconc2": "0", "oxygen": "21", "co2aspan2a": "0.312431", "h2oaspan2": "0", "co2bspan2a": "0.311555", "h2obspan2": "0", "co2aspanconc1": "2475", "tbzero": "0.254194"}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</si>
  <si>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</si>
  <si>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</si>
  <si>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</si>
  <si>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</si>
  <si>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</si>
  <si>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</si>
  <si>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</si>
  <si>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</si>
  <si>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</si>
  <si>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13:04:15</t>
  </si>
  <si>
    <t>Stability Definition:	ΔCO2 (Meas2): Slp&lt;0.1 Per=20	ΔH2O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</si>
  <si>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</si>
  <si>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</si>
  <si>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</si>
  <si>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</si>
  <si>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</si>
  <si>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</si>
  <si>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</si>
  <si>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</si>
  <si>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</si>
  <si>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</si>
  <si>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</si>
  <si>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</si>
  <si>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</si>
  <si>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</si>
  <si>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</si>
  <si>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</si>
  <si>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</si>
  <si>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</si>
  <si>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</si>
  <si>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</si>
  <si>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</si>
  <si>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</si>
  <si>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</si>
  <si>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</si>
  <si>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</si>
  <si>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</si>
  <si>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</si>
  <si>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</si>
  <si>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</si>
  <si>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</si>
  <si>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</si>
  <si>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</si>
  <si>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</si>
  <si>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</si>
  <si>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</si>
  <si>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</si>
  <si>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</si>
  <si>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</si>
  <si>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</si>
  <si>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</si>
  <si>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</si>
  <si>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</si>
  <si>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</si>
  <si>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</si>
  <si>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</si>
  <si>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</si>
  <si>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</si>
  <si>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</si>
  <si>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</si>
  <si>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</si>
  <si>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</si>
  <si>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</si>
  <si>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</si>
  <si>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</si>
  <si>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</si>
  <si>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</si>
  <si>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</si>
  <si>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</si>
  <si>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</si>
  <si>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</si>
  <si>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</si>
  <si>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</si>
  <si>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</si>
  <si>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</si>
  <si>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</si>
  <si>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</si>
  <si>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</si>
  <si>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</si>
  <si>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</si>
  <si>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</si>
  <si>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</si>
  <si>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</si>
  <si>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</si>
  <si>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</si>
  <si>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</si>
  <si>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</si>
  <si>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</si>
  <si>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</si>
  <si>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</si>
  <si>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</si>
  <si>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</si>
  <si>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</si>
  <si>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</si>
  <si>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</si>
  <si>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</si>
  <si>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</si>
  <si>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</si>
  <si>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</si>
  <si>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</si>
  <si>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</si>
  <si>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</si>
  <si>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</si>
  <si>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</si>
  <si>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</si>
  <si>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</si>
  <si>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</si>
  <si>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</si>
  <si>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</si>
  <si>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</si>
  <si>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</si>
  <si>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</si>
  <si>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</si>
  <si>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</si>
  <si>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</si>
  <si>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</si>
  <si>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</si>
  <si>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</si>
  <si>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</si>
  <si>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</si>
  <si>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</si>
  <si>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</si>
  <si>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</si>
  <si>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</si>
  <si>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</si>
  <si>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</si>
  <si>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</si>
  <si>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</si>
  <si>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</si>
  <si>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</si>
  <si>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</si>
  <si>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</si>
  <si>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</si>
  <si>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</si>
  <si>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</si>
  <si>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</si>
  <si>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</si>
  <si>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</si>
  <si>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</si>
  <si>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</si>
  <si>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</si>
  <si>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</si>
  <si>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</si>
  <si>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</si>
  <si>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</si>
  <si>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</si>
  <si>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</si>
  <si>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</si>
  <si>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</si>
  <si>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</si>
  <si>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</si>
  <si>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</si>
  <si>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</si>
  <si>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</si>
  <si>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</si>
  <si>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</si>
  <si>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</si>
  <si>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</si>
  <si>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</si>
  <si>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</si>
  <si>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</si>
  <si>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</si>
  <si>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</si>
  <si>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</si>
  <si>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</si>
  <si>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</si>
  <si>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</si>
  <si>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</si>
  <si>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</si>
  <si>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</si>
  <si>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</si>
  <si>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</si>
  <si>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</si>
  <si>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</si>
  <si>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</si>
  <si>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</si>
  <si>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</si>
  <si>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</si>
  <si>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</si>
  <si>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</si>
  <si>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</si>
  <si>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</si>
  <si>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</si>
  <si>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</si>
  <si>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</si>
  <si>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</si>
  <si>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</si>
  <si>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</si>
  <si>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</si>
  <si>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</si>
  <si>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</si>
  <si>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</si>
  <si>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</si>
  <si>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</si>
  <si>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</si>
  <si>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</si>
  <si>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</si>
  <si>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</si>
  <si>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</si>
  <si>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</si>
  <si>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</si>
  <si>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</si>
  <si>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</si>
  <si>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</si>
  <si>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</si>
  <si>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</si>
  <si>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</si>
  <si>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</si>
  <si>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</si>
  <si>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</si>
  <si>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</si>
  <si>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</si>
  <si>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</si>
  <si>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</si>
  <si>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</si>
  <si>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</si>
  <si>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</si>
  <si>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</si>
  <si>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</si>
  <si>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</si>
  <si>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</si>
  <si>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</si>
  <si>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</si>
  <si>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</si>
  <si>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</si>
  <si>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</si>
  <si>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</si>
  <si>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</si>
  <si>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</si>
  <si>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</si>
  <si>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</si>
  <si>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</si>
  <si>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</si>
  <si>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</si>
  <si>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</si>
  <si>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</si>
  <si>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</si>
  <si>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</si>
  <si>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</si>
  <si>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</si>
  <si>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</si>
  <si>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</si>
  <si>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</si>
  <si>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</si>
  <si>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</si>
  <si>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</si>
  <si>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</si>
  <si>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</si>
  <si>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</si>
  <si>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</si>
  <si>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</si>
  <si>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</si>
  <si>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</si>
  <si>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</si>
  <si>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</si>
  <si>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</si>
  <si>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</si>
  <si>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</si>
  <si>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</si>
  <si>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</si>
  <si>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</si>
  <si>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</si>
  <si>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</si>
  <si>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</si>
  <si>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</si>
  <si>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</si>
  <si>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</si>
  <si>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</si>
  <si>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</si>
  <si>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</si>
  <si>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</si>
  <si>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</si>
  <si>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</si>
  <si>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</si>
  <si>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</si>
  <si>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</si>
  <si>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</si>
  <si>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AccH2O_des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</si>
  <si>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</si>
  <si>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</si>
  <si>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</si>
  <si>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</si>
  <si>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</si>
  <si>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</si>
  <si>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</si>
  <si>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</si>
  <si>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</si>
  <si>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</si>
  <si>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</si>
  <si>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</si>
  <si>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</si>
  <si>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</si>
  <si>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</si>
  <si>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</si>
  <si>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</si>
  <si>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</si>
  <si>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</si>
  <si>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</si>
  <si>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</si>
  <si>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</si>
  <si>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</si>
  <si>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</si>
  <si>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</si>
  <si>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</si>
  <si>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</si>
  <si>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</si>
  <si>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</si>
  <si>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</si>
  <si>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</si>
  <si>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</si>
  <si>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</si>
  <si>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</si>
  <si>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</si>
  <si>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</si>
  <si>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</si>
  <si>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</si>
  <si>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</si>
  <si>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</si>
  <si>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</si>
  <si>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</si>
  <si>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</si>
  <si>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</si>
  <si>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</si>
  <si>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</si>
  <si>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</si>
  <si>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</si>
  <si>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</si>
  <si>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</si>
  <si>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</si>
  <si>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</si>
  <si>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</si>
  <si>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</si>
  <si>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</si>
  <si>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</si>
  <si>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</si>
  <si>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</si>
  <si>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</si>
  <si>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</si>
  <si>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</si>
  <si>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</si>
  <si>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</si>
  <si>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</si>
  <si>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</si>
  <si>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</si>
  <si>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</si>
  <si>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</si>
  <si>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</si>
  <si>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</si>
  <si>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</si>
  <si>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</si>
  <si>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</si>
  <si>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</si>
  <si>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</si>
  <si>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</si>
  <si>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</si>
  <si>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hrs</t>
  </si>
  <si>
    <t>mg</t>
  </si>
  <si>
    <t>min</t>
  </si>
  <si>
    <t>MPF-551-20200911-11_57_22</t>
  </si>
  <si>
    <t>-</t>
  </si>
  <si>
    <t>00000000</t>
  </si>
  <si>
    <t>iiiiiiii</t>
  </si>
  <si>
    <t>off</t>
  </si>
  <si>
    <t>20200911 13:13:00</t>
  </si>
  <si>
    <t>13:13:00</t>
  </si>
  <si>
    <t>MPF-554-20200911-13_13_21</t>
  </si>
  <si>
    <t>DARK-555-20200911-13_13_22</t>
  </si>
  <si>
    <t>13:12:30</t>
  </si>
  <si>
    <t>2/2</t>
  </si>
  <si>
    <t>20200911 13:14:28</t>
  </si>
  <si>
    <t>13:14:28</t>
  </si>
  <si>
    <t>MPF-556-20200911-13_14_49</t>
  </si>
  <si>
    <t>DARK-557-20200911-13_14_50</t>
  </si>
  <si>
    <t>13:13:58</t>
  </si>
  <si>
    <t>20200911 13:16:04</t>
  </si>
  <si>
    <t>13:16:04</t>
  </si>
  <si>
    <t>MPF-558-20200911-13_16_25</t>
  </si>
  <si>
    <t>DARK-559-20200911-13_16_26</t>
  </si>
  <si>
    <t>13:15:24</t>
  </si>
  <si>
    <t>20200911 13:17:37</t>
  </si>
  <si>
    <t>13:17:37</t>
  </si>
  <si>
    <t>MPF-560-20200911-13_17_58</t>
  </si>
  <si>
    <t>DARK-561-20200911-13_17_59</t>
  </si>
  <si>
    <t>13:16:58</t>
  </si>
  <si>
    <t>20200911 13:19:22</t>
  </si>
  <si>
    <t>13:19:22</t>
  </si>
  <si>
    <t>MPF-562-20200911-13_19_43</t>
  </si>
  <si>
    <t>DARK-563-20200911-13_19_44</t>
  </si>
  <si>
    <t>13:18:30</t>
  </si>
  <si>
    <t>20200911 13:20:46</t>
  </si>
  <si>
    <t>13:20:46</t>
  </si>
  <si>
    <t>MPF-564-20200911-13_21_07</t>
  </si>
  <si>
    <t>DARK-565-20200911-13_21_08</t>
  </si>
  <si>
    <t>13:20:20</t>
  </si>
  <si>
    <t>20200911 13:22:46</t>
  </si>
  <si>
    <t>13:22:46</t>
  </si>
  <si>
    <t>MPF-566-20200911-13_23_07</t>
  </si>
  <si>
    <t>DARK-567-20200911-13_23_09</t>
  </si>
  <si>
    <t>13:21:45</t>
  </si>
  <si>
    <t>1/2</t>
  </si>
  <si>
    <t>20200911 13:23:53</t>
  </si>
  <si>
    <t>13:23:53</t>
  </si>
  <si>
    <t>MPF-568-20200911-13_24_14</t>
  </si>
  <si>
    <t>DARK-569-20200911-13_24_16</t>
  </si>
  <si>
    <t>13:24:18</t>
  </si>
  <si>
    <t>20200911 13:26:07</t>
  </si>
  <si>
    <t>13:26:07</t>
  </si>
  <si>
    <t>MPF-570-20200911-13_26_28</t>
  </si>
  <si>
    <t>DARK-571-20200911-13_26_30</t>
  </si>
  <si>
    <t>13:25:17</t>
  </si>
  <si>
    <t>20200911 13:27:12</t>
  </si>
  <si>
    <t>13:27:12</t>
  </si>
  <si>
    <t>MPF-572-20200911-13_27_33</t>
  </si>
  <si>
    <t>DARK-573-20200911-13_27_35</t>
  </si>
  <si>
    <t>13:27:32</t>
  </si>
  <si>
    <t>20200911 13:28:54</t>
  </si>
  <si>
    <t>13:28:54</t>
  </si>
  <si>
    <t>MPF-574-20200911-13_29_15</t>
  </si>
  <si>
    <t>13:28:28</t>
  </si>
  <si>
    <t>20200911 13:54:54</t>
  </si>
  <si>
    <t>13:54:54</t>
  </si>
  <si>
    <t>MPF-575-20200911-13_55_15</t>
  </si>
  <si>
    <t>13:55:26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</si>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</sst>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1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370</v>
      </c>
      <c r="GM18" t="s">
        <v>370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1599847980.0999999</v>
      </c>
      <c r="C19">
        <v>266.5</v>
      </c>
      <c r="D19" t="s">
        <v>377</v>
      </c>
      <c r="E19" t="s">
        <v>378</v>
      </c>
      <c r="F19">
        <v>1599847980.0999999</v>
      </c>
      <c r="G19">
        <f t="shared" ref="G19:G30" si="0">CM19*AE19*(CI19-CJ19)/(100*$B$7*(1000-AE19*CI19))</f>
        <v>3.7283299653669568E-3</v>
      </c>
      <c r="H19">
        <f t="shared" ref="H19:H30" si="1">CM19*AE19*(CH19-CG19*(1000-AE19*CJ19)/(1000-AE19*CI19))/(100*$B$7)</f>
        <v>19.217199285405123</v>
      </c>
      <c r="I19">
        <f t="shared" ref="I19:I30" si="2">CG19 - IF(AE19&gt;1, H19*$B$7*100/(AG19*CU19), 0)</f>
        <v>375.22300000000001</v>
      </c>
      <c r="J19">
        <f t="shared" ref="J19:J30" si="3">((P19-G19/2)*I19-H19)/(P19+G19/2)</f>
        <v>309.11150303712196</v>
      </c>
      <c r="K19">
        <f t="shared" ref="K19:K30" si="4">J19*(CN19+CO19)/1000</f>
        <v>31.397058440022903</v>
      </c>
      <c r="L19">
        <f t="shared" ref="L19:L30" si="5">(CG19 - IF(AE19&gt;1, H19*$B$7*100/(AG19*CU19), 0))*(CN19+CO19)/1000</f>
        <v>38.112132170073004</v>
      </c>
      <c r="M19">
        <f t="shared" ref="M19:M30" si="6">2/((1/O19-1/N19)+SIGN(O19)*SQRT((1/O19-1/N19)*(1/O19-1/N19) + 4*$C$7/(($C$7+1)*($C$7+1))*(2*1/O19*1/N19-1/N19*1/N19)))</f>
        <v>0.53868549873533633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2.9552664033859584</v>
      </c>
      <c r="O19">
        <f t="shared" ref="O19:O30" si="8">G19*(1000-(1000*0.61365*EXP(17.502*S19/(240.97+S19))/(CN19+CO19)+CI19)/2)/(1000*0.61365*EXP(17.502*S19/(240.97+S19))/(CN19+CO19)-CI19)</f>
        <v>0.48948818284219481</v>
      </c>
      <c r="P19">
        <f t="shared" ref="P19:P30" si="9">1/(($C$7+1)/(M19/1.6)+1/(N19/1.37)) + $C$7/(($C$7+1)/(M19/1.6) + $C$7/(N19/1.37))</f>
        <v>0.30997500652444621</v>
      </c>
      <c r="Q19">
        <f t="shared" ref="Q19:Q30" si="10">(CC19*CE19)</f>
        <v>209.76704013074115</v>
      </c>
      <c r="R19">
        <f t="shared" ref="R19:R30" si="11">(CP19+(Q19+2*0.95*0.0000000567*(((CP19+$B$9)+273)^4-(CP19+273)^4)-44100*G19)/(1.84*29.3*N19+8*0.95*0.0000000567*(CP19+273)^3))</f>
        <v>23.82167058050192</v>
      </c>
      <c r="S19">
        <f t="shared" ref="S19:S30" si="12">($C$9*CQ19+$D$9*CR19+$E$9*R19)</f>
        <v>23.000900000000001</v>
      </c>
      <c r="T19">
        <f t="shared" ref="T19:T30" si="13">0.61365*EXP(17.502*S19/(240.97+S19))</f>
        <v>2.8198753269358132</v>
      </c>
      <c r="U19">
        <f t="shared" ref="U19:U30" si="14">(V19/W19*100)</f>
        <v>70.810562581951999</v>
      </c>
      <c r="V19">
        <f t="shared" ref="V19:V30" si="15">CI19*(CN19+CO19)/1000</f>
        <v>2.0648257202937002</v>
      </c>
      <c r="W19">
        <f t="shared" ref="W19:W30" si="16">0.61365*EXP(17.502*CP19/(240.97+CP19))</f>
        <v>2.9159854759012709</v>
      </c>
      <c r="X19">
        <f t="shared" ref="X19:X30" si="17">(T19-CI19*(CN19+CO19)/1000)</f>
        <v>0.75504960664211307</v>
      </c>
      <c r="Y19">
        <f t="shared" ref="Y19:Y30" si="18">(-G19*44100)</f>
        <v>-164.41935147268279</v>
      </c>
      <c r="Z19">
        <f t="shared" ref="Z19:Z30" si="19">2*29.3*N19*0.92*(CP19-S19)</f>
        <v>88.409066466101876</v>
      </c>
      <c r="AA19">
        <f t="shared" ref="AA19:AA30" si="20">2*0.95*0.0000000567*(((CP19+$B$9)+273)^4-(S19+273)^4)</f>
        <v>6.2188704376044628</v>
      </c>
      <c r="AB19">
        <f t="shared" ref="AB19:AB30" si="21">Q19+AA19+Y19+Z19</f>
        <v>139.9756255617647</v>
      </c>
      <c r="AC19">
        <v>16</v>
      </c>
      <c r="AD19">
        <v>3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54277.188767714957</v>
      </c>
      <c r="AH19" t="s">
        <v>372</v>
      </c>
      <c r="AI19">
        <v>10470.4</v>
      </c>
      <c r="AJ19">
        <v>733.60199999999998</v>
      </c>
      <c r="AK19">
        <v>3150.49</v>
      </c>
      <c r="AL19">
        <f t="shared" ref="AL19:AL30" si="25">AK19-AJ19</f>
        <v>2416.8879999999999</v>
      </c>
      <c r="AM19">
        <f t="shared" ref="AM19:AM30" si="26">AL19/AK19</f>
        <v>0.76714669781526046</v>
      </c>
      <c r="AN19">
        <v>-0.81706076451443699</v>
      </c>
      <c r="AO19" t="s">
        <v>379</v>
      </c>
      <c r="AP19">
        <v>10483.6</v>
      </c>
      <c r="AQ19">
        <v>858.38756000000001</v>
      </c>
      <c r="AR19">
        <v>1157.4000000000001</v>
      </c>
      <c r="AS19">
        <f t="shared" ref="AS19:AS30" si="27">1-AQ19/AR19</f>
        <v>0.25834840158977024</v>
      </c>
      <c r="AT19">
        <v>0.5</v>
      </c>
      <c r="AU19">
        <f t="shared" ref="AU19:AU30" si="28">CC19</f>
        <v>1093.3803008981502</v>
      </c>
      <c r="AV19">
        <f t="shared" ref="AV19:AV30" si="29">H19</f>
        <v>19.217199285405123</v>
      </c>
      <c r="AW19">
        <f t="shared" ref="AW19:AW30" si="30">AS19*AT19*AU19</f>
        <v>141.23652653338956</v>
      </c>
      <c r="AX19">
        <f t="shared" ref="AX19:AX30" si="31">BC19/AR19</f>
        <v>0.48381717642992922</v>
      </c>
      <c r="AY19">
        <f t="shared" ref="AY19:AY30" si="32">(AV19-AN19)/AU19</f>
        <v>1.8323231206436176E-2</v>
      </c>
      <c r="AZ19">
        <f t="shared" ref="AZ19:AZ30" si="33">(AK19-AR19)/AR19</f>
        <v>1.7220407810609983</v>
      </c>
      <c r="BA19" t="s">
        <v>380</v>
      </c>
      <c r="BB19">
        <v>597.42999999999995</v>
      </c>
      <c r="BC19">
        <f t="shared" ref="BC19:BC30" si="34">AR19-BB19</f>
        <v>559.97000000000014</v>
      </c>
      <c r="BD19">
        <f t="shared" ref="BD19:BD30" si="35">(AR19-AQ19)/(AR19-BB19)</f>
        <v>0.5339793917531297</v>
      </c>
      <c r="BE19">
        <f t="shared" ref="BE19:BE30" si="36">(AK19-AR19)/(AK19-BB19)</f>
        <v>0.7806671210233993</v>
      </c>
      <c r="BF19">
        <f t="shared" ref="BF19:BF30" si="37">(AR19-AQ19)/(AR19-AJ19)</f>
        <v>0.70555415551748712</v>
      </c>
      <c r="BG19">
        <f t="shared" ref="BG19:BG30" si="38">(AK19-AR19)/(AK19-AJ19)</f>
        <v>0.8246513698607465</v>
      </c>
      <c r="BH19">
        <f t="shared" ref="BH19:BH30" si="39">(BD19*BB19/AQ19)</f>
        <v>0.37164484072331183</v>
      </c>
      <c r="BI19">
        <f t="shared" ref="BI19:BI30" si="40">(1-BH19)</f>
        <v>0.62835515927668817</v>
      </c>
      <c r="BJ19">
        <v>554</v>
      </c>
      <c r="BK19">
        <v>300</v>
      </c>
      <c r="BL19">
        <v>300</v>
      </c>
      <c r="BM19">
        <v>300</v>
      </c>
      <c r="BN19">
        <v>10483.6</v>
      </c>
      <c r="BO19">
        <v>1112.8900000000001</v>
      </c>
      <c r="BP19">
        <v>-7.6086699999999997E-3</v>
      </c>
      <c r="BQ19">
        <v>0.47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1300.21</v>
      </c>
      <c r="CC19">
        <f t="shared" ref="CC19:CC30" si="42">CB19*CD19</f>
        <v>1093.3803008981502</v>
      </c>
      <c r="CD19">
        <f t="shared" ref="CD19:CD30" si="43">($B$13*$D$11+$C$13*$D$11+$F$13*((DU19+DM19)/MAX(DU19+DM19+DV19, 0.1)*$I$11+DV19/MAX(DU19+DM19+DV19, 0.1)*$J$11))/($B$13+$C$13+$F$13)</f>
        <v>0.84092592804097044</v>
      </c>
      <c r="CE19">
        <f t="shared" ref="CE19:CE30" si="44">($B$13*$K$11+$C$13*$K$11+$F$13*((DU19+DM19)/MAX(DU19+DM19+DV19, 0.1)*$P$11+DV19/MAX(DU19+DM19+DV19, 0.1)*$Q$11))/($B$13+$C$13+$F$13)</f>
        <v>0.19185185608194091</v>
      </c>
      <c r="CF19">
        <v>1599847980.0999999</v>
      </c>
      <c r="CG19">
        <v>375.22300000000001</v>
      </c>
      <c r="CH19">
        <v>399.96100000000001</v>
      </c>
      <c r="CI19">
        <v>20.328700000000001</v>
      </c>
      <c r="CJ19">
        <v>15.9459</v>
      </c>
      <c r="CK19">
        <v>340.69299999999998</v>
      </c>
      <c r="CL19">
        <v>18.976500000000001</v>
      </c>
      <c r="CM19">
        <v>500.02800000000002</v>
      </c>
      <c r="CN19">
        <v>101.372</v>
      </c>
      <c r="CO19">
        <v>0.19995099999999999</v>
      </c>
      <c r="CP19">
        <v>23.555800000000001</v>
      </c>
      <c r="CQ19">
        <v>23.000900000000001</v>
      </c>
      <c r="CR19">
        <v>999.9</v>
      </c>
      <c r="CS19">
        <v>0</v>
      </c>
      <c r="CT19">
        <v>0</v>
      </c>
      <c r="CU19">
        <v>10010</v>
      </c>
      <c r="CV19">
        <v>0</v>
      </c>
      <c r="CW19">
        <v>1.5289399999999999E-3</v>
      </c>
      <c r="CX19">
        <v>-24.7377</v>
      </c>
      <c r="CY19">
        <v>383.00900000000001</v>
      </c>
      <c r="CZ19">
        <v>406.44200000000001</v>
      </c>
      <c r="DA19">
        <v>4.3827999999999996</v>
      </c>
      <c r="DB19">
        <v>399.96100000000001</v>
      </c>
      <c r="DC19">
        <v>15.9459</v>
      </c>
      <c r="DD19">
        <v>2.0607600000000001</v>
      </c>
      <c r="DE19">
        <v>1.61646</v>
      </c>
      <c r="DF19">
        <v>17.919</v>
      </c>
      <c r="DG19">
        <v>14.1167</v>
      </c>
      <c r="DH19">
        <v>1300.21</v>
      </c>
      <c r="DI19">
        <v>0.96901499999999996</v>
      </c>
      <c r="DJ19">
        <v>3.09847E-2</v>
      </c>
      <c r="DK19">
        <v>0</v>
      </c>
      <c r="DL19">
        <v>857.16700000000003</v>
      </c>
      <c r="DM19">
        <v>4.9990300000000003</v>
      </c>
      <c r="DN19">
        <v>10953</v>
      </c>
      <c r="DO19">
        <v>10315.1</v>
      </c>
      <c r="DP19">
        <v>38.25</v>
      </c>
      <c r="DQ19">
        <v>41</v>
      </c>
      <c r="DR19">
        <v>39.625</v>
      </c>
      <c r="DS19">
        <v>40</v>
      </c>
      <c r="DT19">
        <v>40.311999999999998</v>
      </c>
      <c r="DU19">
        <v>1255.08</v>
      </c>
      <c r="DV19">
        <v>40.130000000000003</v>
      </c>
      <c r="DW19">
        <v>0</v>
      </c>
      <c r="DX19">
        <v>266.200000047684</v>
      </c>
      <c r="DY19">
        <v>0</v>
      </c>
      <c r="DZ19">
        <v>858.38756000000001</v>
      </c>
      <c r="EA19">
        <v>-8.9936153912527708</v>
      </c>
      <c r="EB19">
        <v>-113.79230792276201</v>
      </c>
      <c r="EC19">
        <v>10964.128000000001</v>
      </c>
      <c r="ED19">
        <v>15</v>
      </c>
      <c r="EE19">
        <v>1599847950.5999999</v>
      </c>
      <c r="EF19" t="s">
        <v>381</v>
      </c>
      <c r="EG19">
        <v>1599847939.5999999</v>
      </c>
      <c r="EH19">
        <v>1599847950.5999999</v>
      </c>
      <c r="EI19">
        <v>44</v>
      </c>
      <c r="EJ19">
        <v>-3.0000000000000001E-3</v>
      </c>
      <c r="EK19">
        <v>-5.0000000000000001E-3</v>
      </c>
      <c r="EL19">
        <v>34.53</v>
      </c>
      <c r="EM19">
        <v>1.3520000000000001</v>
      </c>
      <c r="EN19">
        <v>400</v>
      </c>
      <c r="EO19">
        <v>16</v>
      </c>
      <c r="EP19">
        <v>7.0000000000000007E-2</v>
      </c>
      <c r="EQ19">
        <v>0.02</v>
      </c>
      <c r="ER19">
        <v>-24.79843</v>
      </c>
      <c r="ES19">
        <v>-9.66461538461168E-2</v>
      </c>
      <c r="ET19">
        <v>5.4164652680507602E-2</v>
      </c>
      <c r="EU19">
        <v>1</v>
      </c>
      <c r="EV19">
        <v>4.4070862499999999</v>
      </c>
      <c r="EW19">
        <v>-0.12546585365854501</v>
      </c>
      <c r="EX19">
        <v>1.21099605051998E-2</v>
      </c>
      <c r="EY19">
        <v>1</v>
      </c>
      <c r="EZ19">
        <v>2</v>
      </c>
      <c r="FA19">
        <v>2</v>
      </c>
      <c r="FB19" t="s">
        <v>382</v>
      </c>
      <c r="FC19">
        <v>2.93668</v>
      </c>
      <c r="FD19">
        <v>2.88523</v>
      </c>
      <c r="FE19">
        <v>8.8262099999999996E-2</v>
      </c>
      <c r="FF19">
        <v>9.9906300000000003E-2</v>
      </c>
      <c r="FG19">
        <v>0.101004</v>
      </c>
      <c r="FH19">
        <v>8.7749900000000006E-2</v>
      </c>
      <c r="FI19">
        <v>29346.400000000001</v>
      </c>
      <c r="FJ19">
        <v>29592.400000000001</v>
      </c>
      <c r="FK19">
        <v>29804.1</v>
      </c>
      <c r="FL19">
        <v>29979.4</v>
      </c>
      <c r="FM19">
        <v>35697.599999999999</v>
      </c>
      <c r="FN19">
        <v>34922</v>
      </c>
      <c r="FO19">
        <v>43159.6</v>
      </c>
      <c r="FP19">
        <v>41080.199999999997</v>
      </c>
      <c r="FQ19">
        <v>2.07897</v>
      </c>
      <c r="FR19">
        <v>2.0619499999999999</v>
      </c>
      <c r="FS19">
        <v>9.9018200000000004E-3</v>
      </c>
      <c r="FT19">
        <v>0</v>
      </c>
      <c r="FU19">
        <v>22.837900000000001</v>
      </c>
      <c r="FV19">
        <v>999.9</v>
      </c>
      <c r="FW19">
        <v>40.244999999999997</v>
      </c>
      <c r="FX19">
        <v>29.094000000000001</v>
      </c>
      <c r="FY19">
        <v>16.0535</v>
      </c>
      <c r="FZ19">
        <v>63.415300000000002</v>
      </c>
      <c r="GA19">
        <v>35.885399999999997</v>
      </c>
      <c r="GB19">
        <v>1</v>
      </c>
      <c r="GC19">
        <v>-6.49898E-2</v>
      </c>
      <c r="GD19">
        <v>2.0355099999999999</v>
      </c>
      <c r="GE19">
        <v>20.247</v>
      </c>
      <c r="GF19">
        <v>5.2526299999999999</v>
      </c>
      <c r="GG19">
        <v>12.039899999999999</v>
      </c>
      <c r="GH19">
        <v>5.0255000000000001</v>
      </c>
      <c r="GI19">
        <v>3.3010000000000002</v>
      </c>
      <c r="GJ19">
        <v>999.9</v>
      </c>
      <c r="GK19">
        <v>9999</v>
      </c>
      <c r="GL19">
        <v>9999</v>
      </c>
      <c r="GM19">
        <v>9999</v>
      </c>
      <c r="GN19">
        <v>1.8779399999999999</v>
      </c>
      <c r="GO19">
        <v>1.87958</v>
      </c>
      <c r="GP19">
        <v>1.87842</v>
      </c>
      <c r="GQ19">
        <v>1.8789499999999999</v>
      </c>
      <c r="GR19">
        <v>1.88043</v>
      </c>
      <c r="GS19">
        <v>1.8749800000000001</v>
      </c>
      <c r="GT19">
        <v>1.88202</v>
      </c>
      <c r="GU19">
        <v>1.87683</v>
      </c>
      <c r="GV19">
        <v>0</v>
      </c>
      <c r="GW19">
        <v>0</v>
      </c>
      <c r="GX19">
        <v>0</v>
      </c>
      <c r="GY19">
        <v>0</v>
      </c>
      <c r="GZ19" t="s">
        <v>374</v>
      </c>
      <c r="HA19" t="s">
        <v>375</v>
      </c>
      <c r="HB19" t="s">
        <v>376</v>
      </c>
      <c r="HC19" t="s">
        <v>376</v>
      </c>
      <c r="HD19" t="s">
        <v>376</v>
      </c>
      <c r="HE19" t="s">
        <v>376</v>
      </c>
      <c r="HF19">
        <v>0</v>
      </c>
      <c r="HG19">
        <v>100</v>
      </c>
      <c r="HH19">
        <v>100</v>
      </c>
      <c r="HI19">
        <v>34.53</v>
      </c>
      <c r="HJ19">
        <v>1.3522000000000001</v>
      </c>
      <c r="HK19">
        <v>34.530299999999997</v>
      </c>
      <c r="HL19">
        <v>0</v>
      </c>
      <c r="HM19">
        <v>0</v>
      </c>
      <c r="HN19">
        <v>0</v>
      </c>
      <c r="HO19">
        <v>1.3522749999999999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0.7</v>
      </c>
      <c r="HX19">
        <v>0.5</v>
      </c>
      <c r="HY19">
        <v>2</v>
      </c>
      <c r="HZ19">
        <v>483.42399999999998</v>
      </c>
      <c r="IA19">
        <v>526.37400000000002</v>
      </c>
      <c r="IB19">
        <v>20.960100000000001</v>
      </c>
      <c r="IC19">
        <v>26.4131</v>
      </c>
      <c r="ID19">
        <v>30.0002</v>
      </c>
      <c r="IE19">
        <v>26.398199999999999</v>
      </c>
      <c r="IF19">
        <v>26.3689</v>
      </c>
      <c r="IG19">
        <v>18.5944</v>
      </c>
      <c r="IH19">
        <v>100</v>
      </c>
      <c r="II19">
        <v>20.366199999999999</v>
      </c>
      <c r="IJ19">
        <v>20.958600000000001</v>
      </c>
      <c r="IK19">
        <v>400</v>
      </c>
      <c r="IL19">
        <v>0</v>
      </c>
      <c r="IM19">
        <v>101</v>
      </c>
      <c r="IN19">
        <v>111.893</v>
      </c>
    </row>
    <row r="20" spans="1:248" x14ac:dyDescent="0.35">
      <c r="A20">
        <v>3</v>
      </c>
      <c r="B20">
        <v>1599848068.0999999</v>
      </c>
      <c r="C20">
        <v>354.5</v>
      </c>
      <c r="D20" t="s">
        <v>383</v>
      </c>
      <c r="E20" t="s">
        <v>384</v>
      </c>
      <c r="F20">
        <v>1599848068.0999999</v>
      </c>
      <c r="G20">
        <f t="shared" si="0"/>
        <v>3.523633406344576E-3</v>
      </c>
      <c r="H20">
        <f t="shared" si="1"/>
        <v>18.849162994398977</v>
      </c>
      <c r="I20">
        <f t="shared" si="2"/>
        <v>375.755</v>
      </c>
      <c r="J20">
        <f t="shared" si="3"/>
        <v>304.80543585778895</v>
      </c>
      <c r="K20">
        <f t="shared" si="4"/>
        <v>30.959995525858176</v>
      </c>
      <c r="L20">
        <f t="shared" si="5"/>
        <v>38.166553972635</v>
      </c>
      <c r="M20">
        <f t="shared" si="6"/>
        <v>0.48740468493865607</v>
      </c>
      <c r="N20">
        <f t="shared" si="7"/>
        <v>2.9525324480509569</v>
      </c>
      <c r="O20">
        <f t="shared" si="8"/>
        <v>0.44671586228271454</v>
      </c>
      <c r="P20">
        <f t="shared" si="9"/>
        <v>0.28256954049255223</v>
      </c>
      <c r="Q20">
        <f t="shared" si="10"/>
        <v>177.78996652829068</v>
      </c>
      <c r="R20">
        <f t="shared" si="11"/>
        <v>23.673131281409297</v>
      </c>
      <c r="S20">
        <f t="shared" si="12"/>
        <v>22.998999999999999</v>
      </c>
      <c r="T20">
        <f t="shared" si="13"/>
        <v>2.819551061832144</v>
      </c>
      <c r="U20">
        <f t="shared" si="14"/>
        <v>69.933327209129459</v>
      </c>
      <c r="V20">
        <f t="shared" si="15"/>
        <v>2.0375132894292003</v>
      </c>
      <c r="W20">
        <f t="shared" si="16"/>
        <v>2.913508295317047</v>
      </c>
      <c r="X20">
        <f t="shared" si="17"/>
        <v>0.7820377724029437</v>
      </c>
      <c r="Y20">
        <f t="shared" si="18"/>
        <v>-155.3922332197958</v>
      </c>
      <c r="Z20">
        <f t="shared" si="19"/>
        <v>86.385319552450696</v>
      </c>
      <c r="AA20">
        <f t="shared" si="20"/>
        <v>6.0816498023129775</v>
      </c>
      <c r="AB20">
        <f t="shared" si="21"/>
        <v>114.86470266325854</v>
      </c>
      <c r="AC20">
        <v>16</v>
      </c>
      <c r="AD20">
        <v>3</v>
      </c>
      <c r="AE20">
        <f t="shared" si="22"/>
        <v>1</v>
      </c>
      <c r="AF20">
        <f t="shared" si="23"/>
        <v>0</v>
      </c>
      <c r="AG20">
        <f t="shared" si="24"/>
        <v>54199.067691420554</v>
      </c>
      <c r="AH20" t="s">
        <v>372</v>
      </c>
      <c r="AI20">
        <v>10470.4</v>
      </c>
      <c r="AJ20">
        <v>733.60199999999998</v>
      </c>
      <c r="AK20">
        <v>3150.49</v>
      </c>
      <c r="AL20">
        <f t="shared" si="25"/>
        <v>2416.8879999999999</v>
      </c>
      <c r="AM20">
        <f t="shared" si="26"/>
        <v>0.76714669781526046</v>
      </c>
      <c r="AN20">
        <v>-0.81706076451443699</v>
      </c>
      <c r="AO20" t="s">
        <v>385</v>
      </c>
      <c r="AP20">
        <v>10484.200000000001</v>
      </c>
      <c r="AQ20">
        <v>841.44557692307706</v>
      </c>
      <c r="AR20">
        <v>1211.8499999999999</v>
      </c>
      <c r="AS20">
        <f t="shared" si="27"/>
        <v>0.30565203868211654</v>
      </c>
      <c r="AT20">
        <v>0.5</v>
      </c>
      <c r="AU20">
        <f t="shared" si="28"/>
        <v>925.26660104274413</v>
      </c>
      <c r="AV20">
        <f t="shared" si="29"/>
        <v>18.849162994398977</v>
      </c>
      <c r="AW20">
        <f t="shared" si="30"/>
        <v>141.40481146659366</v>
      </c>
      <c r="AX20">
        <f t="shared" si="31"/>
        <v>0.50205883566447995</v>
      </c>
      <c r="AY20">
        <f t="shared" si="32"/>
        <v>2.1254656481440318E-2</v>
      </c>
      <c r="AZ20">
        <f t="shared" si="33"/>
        <v>1.5997359409167802</v>
      </c>
      <c r="BA20" t="s">
        <v>386</v>
      </c>
      <c r="BB20">
        <v>603.42999999999995</v>
      </c>
      <c r="BC20">
        <f t="shared" si="34"/>
        <v>608.41999999999996</v>
      </c>
      <c r="BD20">
        <f t="shared" si="35"/>
        <v>0.60879725038118881</v>
      </c>
      <c r="BE20">
        <f t="shared" si="36"/>
        <v>0.76112851679976123</v>
      </c>
      <c r="BF20">
        <f t="shared" si="37"/>
        <v>0.77450281669117882</v>
      </c>
      <c r="BG20">
        <f t="shared" si="38"/>
        <v>0.80212239872099989</v>
      </c>
      <c r="BH20">
        <f t="shared" si="39"/>
        <v>0.43658976275194628</v>
      </c>
      <c r="BI20">
        <f t="shared" si="40"/>
        <v>0.56341023724805372</v>
      </c>
      <c r="BJ20">
        <v>556</v>
      </c>
      <c r="BK20">
        <v>300</v>
      </c>
      <c r="BL20">
        <v>300</v>
      </c>
      <c r="BM20">
        <v>300</v>
      </c>
      <c r="BN20">
        <v>10484.200000000001</v>
      </c>
      <c r="BO20">
        <v>1160.8399999999999</v>
      </c>
      <c r="BP20">
        <v>-7.7823199999999997E-3</v>
      </c>
      <c r="BQ20">
        <v>0.9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1100.0999999999999</v>
      </c>
      <c r="CC20">
        <f t="shared" si="42"/>
        <v>925.26660104274413</v>
      </c>
      <c r="CD20">
        <f t="shared" si="43"/>
        <v>0.84107499413030107</v>
      </c>
      <c r="CE20">
        <f t="shared" si="44"/>
        <v>0.19214998826060231</v>
      </c>
      <c r="CF20">
        <v>1599848068.0999999</v>
      </c>
      <c r="CG20">
        <v>375.755</v>
      </c>
      <c r="CH20">
        <v>399.96199999999999</v>
      </c>
      <c r="CI20">
        <v>20.0596</v>
      </c>
      <c r="CJ20">
        <v>15.9162</v>
      </c>
      <c r="CK20">
        <v>341.2</v>
      </c>
      <c r="CL20">
        <v>18.7072</v>
      </c>
      <c r="CM20">
        <v>500.017</v>
      </c>
      <c r="CN20">
        <v>101.373</v>
      </c>
      <c r="CO20">
        <v>0.19997699999999999</v>
      </c>
      <c r="CP20">
        <v>23.541699999999999</v>
      </c>
      <c r="CQ20">
        <v>22.998999999999999</v>
      </c>
      <c r="CR20">
        <v>999.9</v>
      </c>
      <c r="CS20">
        <v>0</v>
      </c>
      <c r="CT20">
        <v>0</v>
      </c>
      <c r="CU20">
        <v>9994.3799999999992</v>
      </c>
      <c r="CV20">
        <v>0</v>
      </c>
      <c r="CW20">
        <v>1.5289399999999999E-3</v>
      </c>
      <c r="CX20">
        <v>-24.206499999999998</v>
      </c>
      <c r="CY20">
        <v>383.447</v>
      </c>
      <c r="CZ20">
        <v>406.43099999999998</v>
      </c>
      <c r="DA20">
        <v>4.1434800000000003</v>
      </c>
      <c r="DB20">
        <v>399.96199999999999</v>
      </c>
      <c r="DC20">
        <v>15.9162</v>
      </c>
      <c r="DD20">
        <v>2.0335000000000001</v>
      </c>
      <c r="DE20">
        <v>1.61347</v>
      </c>
      <c r="DF20">
        <v>17.707599999999999</v>
      </c>
      <c r="DG20">
        <v>14.087999999999999</v>
      </c>
      <c r="DH20">
        <v>1100.0999999999999</v>
      </c>
      <c r="DI20">
        <v>0.96400600000000003</v>
      </c>
      <c r="DJ20">
        <v>3.5993900000000002E-2</v>
      </c>
      <c r="DK20">
        <v>0</v>
      </c>
      <c r="DL20">
        <v>841.46799999999996</v>
      </c>
      <c r="DM20">
        <v>4.9990300000000003</v>
      </c>
      <c r="DN20">
        <v>9099.1299999999992</v>
      </c>
      <c r="DO20">
        <v>8707.2999999999993</v>
      </c>
      <c r="DP20">
        <v>38.375</v>
      </c>
      <c r="DQ20">
        <v>41.125</v>
      </c>
      <c r="DR20">
        <v>39.875</v>
      </c>
      <c r="DS20">
        <v>40.061999999999998</v>
      </c>
      <c r="DT20">
        <v>40.436999999999998</v>
      </c>
      <c r="DU20">
        <v>1055.68</v>
      </c>
      <c r="DV20">
        <v>39.42</v>
      </c>
      <c r="DW20">
        <v>0</v>
      </c>
      <c r="DX20">
        <v>87.5</v>
      </c>
      <c r="DY20">
        <v>0</v>
      </c>
      <c r="DZ20">
        <v>841.44557692307706</v>
      </c>
      <c r="EA20">
        <v>-0.144991455535606</v>
      </c>
      <c r="EB20">
        <v>-4.6567521115567097</v>
      </c>
      <c r="EC20">
        <v>9098.3003846153806</v>
      </c>
      <c r="ED20">
        <v>15</v>
      </c>
      <c r="EE20">
        <v>1599848038.5999999</v>
      </c>
      <c r="EF20" t="s">
        <v>387</v>
      </c>
      <c r="EG20">
        <v>1599848034.0999999</v>
      </c>
      <c r="EH20">
        <v>1599848038.5999999</v>
      </c>
      <c r="EI20">
        <v>45</v>
      </c>
      <c r="EJ20">
        <v>2.5000000000000001E-2</v>
      </c>
      <c r="EK20">
        <v>0</v>
      </c>
      <c r="EL20">
        <v>34.555999999999997</v>
      </c>
      <c r="EM20">
        <v>1.3520000000000001</v>
      </c>
      <c r="EN20">
        <v>400</v>
      </c>
      <c r="EO20">
        <v>16</v>
      </c>
      <c r="EP20">
        <v>0.13</v>
      </c>
      <c r="EQ20">
        <v>0.02</v>
      </c>
      <c r="ER20">
        <v>-24.211707499999999</v>
      </c>
      <c r="ES20">
        <v>-9.1135834896828596E-2</v>
      </c>
      <c r="ET20">
        <v>5.18995490707772E-2</v>
      </c>
      <c r="EU20">
        <v>1</v>
      </c>
      <c r="EV20">
        <v>4.1555757499999997</v>
      </c>
      <c r="EW20">
        <v>-5.9414521576000301E-2</v>
      </c>
      <c r="EX20">
        <v>5.8163132169356301E-3</v>
      </c>
      <c r="EY20">
        <v>1</v>
      </c>
      <c r="EZ20">
        <v>2</v>
      </c>
      <c r="FA20">
        <v>2</v>
      </c>
      <c r="FB20" t="s">
        <v>382</v>
      </c>
      <c r="FC20">
        <v>2.9365999999999999</v>
      </c>
      <c r="FD20">
        <v>2.8851200000000001</v>
      </c>
      <c r="FE20">
        <v>8.8358000000000006E-2</v>
      </c>
      <c r="FF20">
        <v>9.9899000000000002E-2</v>
      </c>
      <c r="FG20">
        <v>9.99665E-2</v>
      </c>
      <c r="FH20">
        <v>8.76252E-2</v>
      </c>
      <c r="FI20">
        <v>29343</v>
      </c>
      <c r="FJ20">
        <v>29589.8</v>
      </c>
      <c r="FK20">
        <v>29804</v>
      </c>
      <c r="FL20">
        <v>29976.7</v>
      </c>
      <c r="FM20">
        <v>35739.4</v>
      </c>
      <c r="FN20">
        <v>34923.599999999999</v>
      </c>
      <c r="FO20">
        <v>43159.8</v>
      </c>
      <c r="FP20">
        <v>41076.5</v>
      </c>
      <c r="FQ20">
        <v>2.0783999999999998</v>
      </c>
      <c r="FR20">
        <v>2.06155</v>
      </c>
      <c r="FS20">
        <v>1.01551E-2</v>
      </c>
      <c r="FT20">
        <v>0</v>
      </c>
      <c r="FU20">
        <v>22.831800000000001</v>
      </c>
      <c r="FV20">
        <v>999.9</v>
      </c>
      <c r="FW20">
        <v>38.664000000000001</v>
      </c>
      <c r="FX20">
        <v>29.123999999999999</v>
      </c>
      <c r="FY20">
        <v>15.4497</v>
      </c>
      <c r="FZ20">
        <v>63.615299999999998</v>
      </c>
      <c r="GA20">
        <v>36.157899999999998</v>
      </c>
      <c r="GB20">
        <v>1</v>
      </c>
      <c r="GC20">
        <v>-6.3884700000000003E-2</v>
      </c>
      <c r="GD20">
        <v>1.5997600000000001</v>
      </c>
      <c r="GE20">
        <v>20.253399999999999</v>
      </c>
      <c r="GF20">
        <v>5.2527799999999996</v>
      </c>
      <c r="GG20">
        <v>12.039899999999999</v>
      </c>
      <c r="GH20">
        <v>5.0256999999999996</v>
      </c>
      <c r="GI20">
        <v>3.3010000000000002</v>
      </c>
      <c r="GJ20">
        <v>999.9</v>
      </c>
      <c r="GK20">
        <v>9999</v>
      </c>
      <c r="GL20">
        <v>9999</v>
      </c>
      <c r="GM20">
        <v>9999</v>
      </c>
      <c r="GN20">
        <v>1.8778999999999999</v>
      </c>
      <c r="GO20">
        <v>1.87957</v>
      </c>
      <c r="GP20">
        <v>1.87836</v>
      </c>
      <c r="GQ20">
        <v>1.8789100000000001</v>
      </c>
      <c r="GR20">
        <v>1.8803700000000001</v>
      </c>
      <c r="GS20">
        <v>1.87493</v>
      </c>
      <c r="GT20">
        <v>1.88202</v>
      </c>
      <c r="GU20">
        <v>1.87683</v>
      </c>
      <c r="GV20">
        <v>0</v>
      </c>
      <c r="GW20">
        <v>0</v>
      </c>
      <c r="GX20">
        <v>0</v>
      </c>
      <c r="GY20">
        <v>0</v>
      </c>
      <c r="GZ20" t="s">
        <v>374</v>
      </c>
      <c r="HA20" t="s">
        <v>375</v>
      </c>
      <c r="HB20" t="s">
        <v>376</v>
      </c>
      <c r="HC20" t="s">
        <v>376</v>
      </c>
      <c r="HD20" t="s">
        <v>376</v>
      </c>
      <c r="HE20" t="s">
        <v>376</v>
      </c>
      <c r="HF20">
        <v>0</v>
      </c>
      <c r="HG20">
        <v>100</v>
      </c>
      <c r="HH20">
        <v>100</v>
      </c>
      <c r="HI20">
        <v>34.555</v>
      </c>
      <c r="HJ20">
        <v>1.3524</v>
      </c>
      <c r="HK20">
        <v>34.555571428571497</v>
      </c>
      <c r="HL20">
        <v>0</v>
      </c>
      <c r="HM20">
        <v>0</v>
      </c>
      <c r="HN20">
        <v>0</v>
      </c>
      <c r="HO20">
        <v>1.3524750000000001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0.6</v>
      </c>
      <c r="HX20">
        <v>0.5</v>
      </c>
      <c r="HY20">
        <v>2</v>
      </c>
      <c r="HZ20">
        <v>483.38299999999998</v>
      </c>
      <c r="IA20">
        <v>526.41800000000001</v>
      </c>
      <c r="IB20">
        <v>21.326000000000001</v>
      </c>
      <c r="IC20">
        <v>26.448899999999998</v>
      </c>
      <c r="ID20">
        <v>30.0001</v>
      </c>
      <c r="IE20">
        <v>26.434100000000001</v>
      </c>
      <c r="IF20">
        <v>26.401299999999999</v>
      </c>
      <c r="IG20">
        <v>18.598600000000001</v>
      </c>
      <c r="IH20">
        <v>100</v>
      </c>
      <c r="II20">
        <v>14.414899999999999</v>
      </c>
      <c r="IJ20">
        <v>21.3292</v>
      </c>
      <c r="IK20">
        <v>400</v>
      </c>
      <c r="IL20">
        <v>0</v>
      </c>
      <c r="IM20">
        <v>101</v>
      </c>
      <c r="IN20">
        <v>111.883</v>
      </c>
    </row>
    <row r="21" spans="1:248" x14ac:dyDescent="0.35">
      <c r="A21">
        <v>4</v>
      </c>
      <c r="B21">
        <v>1599848164.0999999</v>
      </c>
      <c r="C21">
        <v>450.5</v>
      </c>
      <c r="D21" t="s">
        <v>388</v>
      </c>
      <c r="E21" t="s">
        <v>389</v>
      </c>
      <c r="F21">
        <v>1599848164.0999999</v>
      </c>
      <c r="G21">
        <f t="shared" si="0"/>
        <v>3.3591695172077193E-3</v>
      </c>
      <c r="H21">
        <f t="shared" si="1"/>
        <v>18.438504799002342</v>
      </c>
      <c r="I21">
        <f t="shared" si="2"/>
        <v>376.30200000000002</v>
      </c>
      <c r="J21">
        <f t="shared" si="3"/>
        <v>301.40884973589505</v>
      </c>
      <c r="K21">
        <f t="shared" si="4"/>
        <v>30.611698256048658</v>
      </c>
      <c r="L21">
        <f t="shared" si="5"/>
        <v>38.217999528683997</v>
      </c>
      <c r="M21">
        <f t="shared" si="6"/>
        <v>0.44827831339531321</v>
      </c>
      <c r="N21">
        <f t="shared" si="7"/>
        <v>2.9522302835690262</v>
      </c>
      <c r="O21">
        <f t="shared" si="8"/>
        <v>0.41360786430876428</v>
      </c>
      <c r="P21">
        <f t="shared" si="9"/>
        <v>0.26139610290024129</v>
      </c>
      <c r="Q21">
        <f t="shared" si="10"/>
        <v>145.81640967885369</v>
      </c>
      <c r="R21">
        <f t="shared" si="11"/>
        <v>23.537567475196486</v>
      </c>
      <c r="S21">
        <f t="shared" si="12"/>
        <v>23</v>
      </c>
      <c r="T21">
        <f t="shared" si="13"/>
        <v>2.8197217236096872</v>
      </c>
      <c r="U21">
        <f t="shared" si="14"/>
        <v>69.103980162406572</v>
      </c>
      <c r="V21">
        <f t="shared" si="15"/>
        <v>2.0145034154783996</v>
      </c>
      <c r="W21">
        <f t="shared" si="16"/>
        <v>2.9151771153325181</v>
      </c>
      <c r="X21">
        <f t="shared" si="17"/>
        <v>0.80521830813128759</v>
      </c>
      <c r="Y21">
        <f t="shared" si="18"/>
        <v>-148.13937570886043</v>
      </c>
      <c r="Z21">
        <f t="shared" si="19"/>
        <v>87.7293442431329</v>
      </c>
      <c r="AA21">
        <f t="shared" si="20"/>
        <v>6.1772317470830744</v>
      </c>
      <c r="AB21">
        <f t="shared" si="21"/>
        <v>91.583609960209245</v>
      </c>
      <c r="AC21">
        <v>16</v>
      </c>
      <c r="AD21">
        <v>3</v>
      </c>
      <c r="AE21">
        <f t="shared" si="22"/>
        <v>1</v>
      </c>
      <c r="AF21">
        <f t="shared" si="23"/>
        <v>0</v>
      </c>
      <c r="AG21">
        <f t="shared" si="24"/>
        <v>54188.17361339723</v>
      </c>
      <c r="AH21" t="s">
        <v>372</v>
      </c>
      <c r="AI21">
        <v>10470.4</v>
      </c>
      <c r="AJ21">
        <v>733.60199999999998</v>
      </c>
      <c r="AK21">
        <v>3150.49</v>
      </c>
      <c r="AL21">
        <f t="shared" si="25"/>
        <v>2416.8879999999999</v>
      </c>
      <c r="AM21">
        <f t="shared" si="26"/>
        <v>0.76714669781526046</v>
      </c>
      <c r="AN21">
        <v>-0.81706076451443699</v>
      </c>
      <c r="AO21" t="s">
        <v>390</v>
      </c>
      <c r="AP21">
        <v>10486.6</v>
      </c>
      <c r="AQ21">
        <v>848.68979999999999</v>
      </c>
      <c r="AR21">
        <v>1343.12</v>
      </c>
      <c r="AS21">
        <f t="shared" si="27"/>
        <v>0.36812064446959314</v>
      </c>
      <c r="AT21">
        <v>0.5</v>
      </c>
      <c r="AU21">
        <f t="shared" si="28"/>
        <v>756.99768389759697</v>
      </c>
      <c r="AV21">
        <f t="shared" si="29"/>
        <v>18.438504799002342</v>
      </c>
      <c r="AW21">
        <f t="shared" si="30"/>
        <v>139.33323762918639</v>
      </c>
      <c r="AX21">
        <f t="shared" si="31"/>
        <v>0.53881261540294245</v>
      </c>
      <c r="AY21">
        <f t="shared" si="32"/>
        <v>2.5436756245243122E-2</v>
      </c>
      <c r="AZ21">
        <f t="shared" si="33"/>
        <v>1.3456504258740842</v>
      </c>
      <c r="BA21" t="s">
        <v>391</v>
      </c>
      <c r="BB21">
        <v>619.42999999999995</v>
      </c>
      <c r="BC21">
        <f t="shared" si="34"/>
        <v>723.68999999999994</v>
      </c>
      <c r="BD21">
        <f t="shared" si="35"/>
        <v>0.68320717434260514</v>
      </c>
      <c r="BE21">
        <f t="shared" si="36"/>
        <v>0.71407631585185649</v>
      </c>
      <c r="BF21">
        <f t="shared" si="37"/>
        <v>0.81118227845609148</v>
      </c>
      <c r="BG21">
        <f t="shared" si="38"/>
        <v>0.7478087524121928</v>
      </c>
      <c r="BH21">
        <f t="shared" si="39"/>
        <v>0.49864982470985264</v>
      </c>
      <c r="BI21">
        <f t="shared" si="40"/>
        <v>0.50135017529014736</v>
      </c>
      <c r="BJ21">
        <v>558</v>
      </c>
      <c r="BK21">
        <v>300</v>
      </c>
      <c r="BL21">
        <v>300</v>
      </c>
      <c r="BM21">
        <v>300</v>
      </c>
      <c r="BN21">
        <v>10486.6</v>
      </c>
      <c r="BO21">
        <v>1286.08</v>
      </c>
      <c r="BP21">
        <v>-7.9571599999999996E-3</v>
      </c>
      <c r="BQ21">
        <v>2.09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899.78200000000004</v>
      </c>
      <c r="CC21">
        <f t="shared" si="42"/>
        <v>756.99768389759697</v>
      </c>
      <c r="CD21">
        <f t="shared" si="43"/>
        <v>0.84131232220426388</v>
      </c>
      <c r="CE21">
        <f t="shared" si="44"/>
        <v>0.19262464440852772</v>
      </c>
      <c r="CF21">
        <v>1599848164.0999999</v>
      </c>
      <c r="CG21">
        <v>376.30200000000002</v>
      </c>
      <c r="CH21">
        <v>399.94299999999998</v>
      </c>
      <c r="CI21">
        <v>19.8352</v>
      </c>
      <c r="CJ21">
        <v>15.884499999999999</v>
      </c>
      <c r="CK21">
        <v>341.74200000000002</v>
      </c>
      <c r="CL21">
        <v>18.4861</v>
      </c>
      <c r="CM21">
        <v>500.04399999999998</v>
      </c>
      <c r="CN21">
        <v>101.36199999999999</v>
      </c>
      <c r="CO21">
        <v>0.200042</v>
      </c>
      <c r="CP21">
        <v>23.551200000000001</v>
      </c>
      <c r="CQ21">
        <v>23</v>
      </c>
      <c r="CR21">
        <v>999.9</v>
      </c>
      <c r="CS21">
        <v>0</v>
      </c>
      <c r="CT21">
        <v>0</v>
      </c>
      <c r="CU21">
        <v>9993.75</v>
      </c>
      <c r="CV21">
        <v>0</v>
      </c>
      <c r="CW21">
        <v>1.5289399999999999E-3</v>
      </c>
      <c r="CX21">
        <v>-23.641500000000001</v>
      </c>
      <c r="CY21">
        <v>383.91699999999997</v>
      </c>
      <c r="CZ21">
        <v>406.399</v>
      </c>
      <c r="DA21">
        <v>3.9507599999999998</v>
      </c>
      <c r="DB21">
        <v>399.94299999999998</v>
      </c>
      <c r="DC21">
        <v>15.884499999999999</v>
      </c>
      <c r="DD21">
        <v>2.0105400000000002</v>
      </c>
      <c r="DE21">
        <v>1.61009</v>
      </c>
      <c r="DF21">
        <v>17.5276</v>
      </c>
      <c r="DG21">
        <v>14.0557</v>
      </c>
      <c r="DH21">
        <v>899.78200000000004</v>
      </c>
      <c r="DI21">
        <v>0.95601199999999997</v>
      </c>
      <c r="DJ21">
        <v>4.39885E-2</v>
      </c>
      <c r="DK21">
        <v>0</v>
      </c>
      <c r="DL21">
        <v>849.59799999999996</v>
      </c>
      <c r="DM21">
        <v>4.9990300000000003</v>
      </c>
      <c r="DN21">
        <v>7508.45</v>
      </c>
      <c r="DO21">
        <v>7096.04</v>
      </c>
      <c r="DP21">
        <v>38.25</v>
      </c>
      <c r="DQ21">
        <v>41.25</v>
      </c>
      <c r="DR21">
        <v>39.936999999999998</v>
      </c>
      <c r="DS21">
        <v>40.186999999999998</v>
      </c>
      <c r="DT21">
        <v>40.375</v>
      </c>
      <c r="DU21">
        <v>855.42</v>
      </c>
      <c r="DV21">
        <v>39.36</v>
      </c>
      <c r="DW21">
        <v>0</v>
      </c>
      <c r="DX21">
        <v>95.599999904632597</v>
      </c>
      <c r="DY21">
        <v>0</v>
      </c>
      <c r="DZ21">
        <v>848.68979999999999</v>
      </c>
      <c r="EA21">
        <v>7.7462307771226602</v>
      </c>
      <c r="EB21">
        <v>77.9038462857133</v>
      </c>
      <c r="EC21">
        <v>7501.2363999999998</v>
      </c>
      <c r="ED21">
        <v>15</v>
      </c>
      <c r="EE21">
        <v>1599848124.5999999</v>
      </c>
      <c r="EF21" t="s">
        <v>392</v>
      </c>
      <c r="EG21">
        <v>1599848122.0999999</v>
      </c>
      <c r="EH21">
        <v>1599848124.5999999</v>
      </c>
      <c r="EI21">
        <v>46</v>
      </c>
      <c r="EJ21">
        <v>4.0000000000000001E-3</v>
      </c>
      <c r="EK21">
        <v>-3.0000000000000001E-3</v>
      </c>
      <c r="EL21">
        <v>34.558999999999997</v>
      </c>
      <c r="EM21">
        <v>1.349</v>
      </c>
      <c r="EN21">
        <v>400</v>
      </c>
      <c r="EO21">
        <v>16</v>
      </c>
      <c r="EP21">
        <v>7.0000000000000007E-2</v>
      </c>
      <c r="EQ21">
        <v>0.02</v>
      </c>
      <c r="ER21">
        <v>-23.647639999999999</v>
      </c>
      <c r="ES21">
        <v>-7.1572232645296593E-2</v>
      </c>
      <c r="ET21">
        <v>3.1669905272987603E-2</v>
      </c>
      <c r="EU21">
        <v>1</v>
      </c>
      <c r="EV21">
        <v>3.9651114999999999</v>
      </c>
      <c r="EW21">
        <v>-8.3988517823649494E-2</v>
      </c>
      <c r="EX21">
        <v>8.2749358154610205E-3</v>
      </c>
      <c r="EY21">
        <v>1</v>
      </c>
      <c r="EZ21">
        <v>2</v>
      </c>
      <c r="FA21">
        <v>2</v>
      </c>
      <c r="FB21" t="s">
        <v>382</v>
      </c>
      <c r="FC21">
        <v>2.93668</v>
      </c>
      <c r="FD21">
        <v>2.8851800000000001</v>
      </c>
      <c r="FE21">
        <v>8.8456999999999994E-2</v>
      </c>
      <c r="FF21">
        <v>9.9881399999999995E-2</v>
      </c>
      <c r="FG21">
        <v>9.9104200000000003E-2</v>
      </c>
      <c r="FH21">
        <v>8.7486700000000001E-2</v>
      </c>
      <c r="FI21">
        <v>29340.2</v>
      </c>
      <c r="FJ21">
        <v>29591</v>
      </c>
      <c r="FK21">
        <v>29804.3</v>
      </c>
      <c r="FL21">
        <v>29977.4</v>
      </c>
      <c r="FM21">
        <v>35774.9</v>
      </c>
      <c r="FN21">
        <v>34929.9</v>
      </c>
      <c r="FO21">
        <v>43160.800000000003</v>
      </c>
      <c r="FP21">
        <v>41077.599999999999</v>
      </c>
      <c r="FQ21">
        <v>2.0789499999999999</v>
      </c>
      <c r="FR21">
        <v>2.06257</v>
      </c>
      <c r="FS21">
        <v>8.4266099999999993E-3</v>
      </c>
      <c r="FT21">
        <v>0</v>
      </c>
      <c r="FU21">
        <v>22.8612</v>
      </c>
      <c r="FV21">
        <v>999.9</v>
      </c>
      <c r="FW21">
        <v>37.119999999999997</v>
      </c>
      <c r="FX21">
        <v>29.155000000000001</v>
      </c>
      <c r="FY21">
        <v>14.8606</v>
      </c>
      <c r="FZ21">
        <v>63.525300000000001</v>
      </c>
      <c r="GA21">
        <v>35.733199999999997</v>
      </c>
      <c r="GB21">
        <v>1</v>
      </c>
      <c r="GC21">
        <v>-6.4644300000000002E-2</v>
      </c>
      <c r="GD21">
        <v>1.58575</v>
      </c>
      <c r="GE21">
        <v>20.255099999999999</v>
      </c>
      <c r="GF21">
        <v>5.2491899999999996</v>
      </c>
      <c r="GG21">
        <v>12.039899999999999</v>
      </c>
      <c r="GH21">
        <v>5.0251999999999999</v>
      </c>
      <c r="GI21">
        <v>3.3010000000000002</v>
      </c>
      <c r="GJ21">
        <v>999.9</v>
      </c>
      <c r="GK21">
        <v>9999</v>
      </c>
      <c r="GL21">
        <v>9999</v>
      </c>
      <c r="GM21">
        <v>9999</v>
      </c>
      <c r="GN21">
        <v>1.87792</v>
      </c>
      <c r="GO21">
        <v>1.87958</v>
      </c>
      <c r="GP21">
        <v>1.8784099999999999</v>
      </c>
      <c r="GQ21">
        <v>1.8789499999999999</v>
      </c>
      <c r="GR21">
        <v>1.8803700000000001</v>
      </c>
      <c r="GS21">
        <v>1.8749800000000001</v>
      </c>
      <c r="GT21">
        <v>1.88202</v>
      </c>
      <c r="GU21">
        <v>1.87683</v>
      </c>
      <c r="GV21">
        <v>0</v>
      </c>
      <c r="GW21">
        <v>0</v>
      </c>
      <c r="GX21">
        <v>0</v>
      </c>
      <c r="GY21">
        <v>0</v>
      </c>
      <c r="GZ21" t="s">
        <v>374</v>
      </c>
      <c r="HA21" t="s">
        <v>375</v>
      </c>
      <c r="HB21" t="s">
        <v>376</v>
      </c>
      <c r="HC21" t="s">
        <v>376</v>
      </c>
      <c r="HD21" t="s">
        <v>376</v>
      </c>
      <c r="HE21" t="s">
        <v>376</v>
      </c>
      <c r="HF21">
        <v>0</v>
      </c>
      <c r="HG21">
        <v>100</v>
      </c>
      <c r="HH21">
        <v>100</v>
      </c>
      <c r="HI21">
        <v>34.56</v>
      </c>
      <c r="HJ21">
        <v>1.3491</v>
      </c>
      <c r="HK21">
        <v>34.559380952380899</v>
      </c>
      <c r="HL21">
        <v>0</v>
      </c>
      <c r="HM21">
        <v>0</v>
      </c>
      <c r="HN21">
        <v>0</v>
      </c>
      <c r="HO21">
        <v>1.3491249999999999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0.7</v>
      </c>
      <c r="HX21">
        <v>0.7</v>
      </c>
      <c r="HY21">
        <v>2</v>
      </c>
      <c r="HZ21">
        <v>483.81</v>
      </c>
      <c r="IA21">
        <v>527.26599999999996</v>
      </c>
      <c r="IB21">
        <v>21.348299999999998</v>
      </c>
      <c r="IC21">
        <v>26.445900000000002</v>
      </c>
      <c r="ID21">
        <v>29.9999</v>
      </c>
      <c r="IE21">
        <v>26.4451</v>
      </c>
      <c r="IF21">
        <v>26.415099999999999</v>
      </c>
      <c r="IG21">
        <v>18.610900000000001</v>
      </c>
      <c r="IH21">
        <v>100</v>
      </c>
      <c r="II21">
        <v>7.8997599999999997</v>
      </c>
      <c r="IJ21">
        <v>21.351400000000002</v>
      </c>
      <c r="IK21">
        <v>400</v>
      </c>
      <c r="IL21">
        <v>0</v>
      </c>
      <c r="IM21">
        <v>101.002</v>
      </c>
      <c r="IN21">
        <v>111.886</v>
      </c>
    </row>
    <row r="22" spans="1:248" x14ac:dyDescent="0.35">
      <c r="A22">
        <v>5</v>
      </c>
      <c r="B22">
        <v>1599848257.0999999</v>
      </c>
      <c r="C22">
        <v>543.5</v>
      </c>
      <c r="D22" t="s">
        <v>393</v>
      </c>
      <c r="E22" t="s">
        <v>394</v>
      </c>
      <c r="F22">
        <v>1599848257.0999999</v>
      </c>
      <c r="G22">
        <f t="shared" si="0"/>
        <v>3.2360199218374242E-3</v>
      </c>
      <c r="H22">
        <f t="shared" si="1"/>
        <v>17.792821490658341</v>
      </c>
      <c r="I22">
        <f t="shared" si="2"/>
        <v>377.14100000000002</v>
      </c>
      <c r="J22">
        <f t="shared" si="3"/>
        <v>300.49872407925</v>
      </c>
      <c r="K22">
        <f t="shared" si="4"/>
        <v>30.516536108466003</v>
      </c>
      <c r="L22">
        <f t="shared" si="5"/>
        <v>38.299786395923995</v>
      </c>
      <c r="M22">
        <f t="shared" si="6"/>
        <v>0.42093898785534367</v>
      </c>
      <c r="N22">
        <f t="shared" si="7"/>
        <v>2.9528439222036971</v>
      </c>
      <c r="O22">
        <f t="shared" si="8"/>
        <v>0.39021912045751006</v>
      </c>
      <c r="P22">
        <f t="shared" si="9"/>
        <v>0.24645992159294317</v>
      </c>
      <c r="Q22">
        <f t="shared" si="10"/>
        <v>113.93772234826994</v>
      </c>
      <c r="R22">
        <f t="shared" si="11"/>
        <v>23.380388905759855</v>
      </c>
      <c r="S22">
        <f t="shared" si="12"/>
        <v>22.993400000000001</v>
      </c>
      <c r="T22">
        <f t="shared" si="13"/>
        <v>2.8185955228564827</v>
      </c>
      <c r="U22">
        <f t="shared" si="14"/>
        <v>68.491204907191005</v>
      </c>
      <c r="V22">
        <f t="shared" si="15"/>
        <v>1.9963992533867998</v>
      </c>
      <c r="W22">
        <f t="shared" si="16"/>
        <v>2.9148257153484454</v>
      </c>
      <c r="X22">
        <f t="shared" si="17"/>
        <v>0.82219626946968294</v>
      </c>
      <c r="Y22">
        <f t="shared" si="18"/>
        <v>-142.7084785530304</v>
      </c>
      <c r="Z22">
        <f t="shared" si="19"/>
        <v>88.479870428511106</v>
      </c>
      <c r="AA22">
        <f t="shared" si="20"/>
        <v>6.2285122806612812</v>
      </c>
      <c r="AB22">
        <f t="shared" si="21"/>
        <v>65.937626504411924</v>
      </c>
      <c r="AC22">
        <v>16</v>
      </c>
      <c r="AD22">
        <v>3</v>
      </c>
      <c r="AE22">
        <f t="shared" si="22"/>
        <v>1</v>
      </c>
      <c r="AF22">
        <f t="shared" si="23"/>
        <v>0</v>
      </c>
      <c r="AG22">
        <f t="shared" si="24"/>
        <v>54206.454447895907</v>
      </c>
      <c r="AH22" t="s">
        <v>372</v>
      </c>
      <c r="AI22">
        <v>10470.4</v>
      </c>
      <c r="AJ22">
        <v>733.60199999999998</v>
      </c>
      <c r="AK22">
        <v>3150.49</v>
      </c>
      <c r="AL22">
        <f t="shared" si="25"/>
        <v>2416.8879999999999</v>
      </c>
      <c r="AM22">
        <f t="shared" si="26"/>
        <v>0.76714669781526046</v>
      </c>
      <c r="AN22">
        <v>-0.81706076451443699</v>
      </c>
      <c r="AO22" t="s">
        <v>395</v>
      </c>
      <c r="AP22">
        <v>10490.5</v>
      </c>
      <c r="AQ22">
        <v>881.03503846153797</v>
      </c>
      <c r="AR22">
        <v>1597.46</v>
      </c>
      <c r="AS22">
        <f t="shared" si="27"/>
        <v>0.44847755908658871</v>
      </c>
      <c r="AT22">
        <v>0.5</v>
      </c>
      <c r="AU22">
        <f t="shared" si="28"/>
        <v>589.14379353082279</v>
      </c>
      <c r="AV22">
        <f t="shared" si="29"/>
        <v>17.792821490658341</v>
      </c>
      <c r="AW22">
        <f t="shared" si="30"/>
        <v>132.1088852368583</v>
      </c>
      <c r="AX22">
        <f t="shared" si="31"/>
        <v>0.59585842525008448</v>
      </c>
      <c r="AY22">
        <f t="shared" si="32"/>
        <v>3.1588013757458261E-2</v>
      </c>
      <c r="AZ22">
        <f t="shared" si="33"/>
        <v>0.97218709701651351</v>
      </c>
      <c r="BA22" t="s">
        <v>396</v>
      </c>
      <c r="BB22">
        <v>645.6</v>
      </c>
      <c r="BC22">
        <f t="shared" si="34"/>
        <v>951.86</v>
      </c>
      <c r="BD22">
        <f t="shared" si="35"/>
        <v>0.75265791349406641</v>
      </c>
      <c r="BE22">
        <f t="shared" si="36"/>
        <v>0.61999928140557059</v>
      </c>
      <c r="BF22">
        <f t="shared" si="37"/>
        <v>0.82933185956310185</v>
      </c>
      <c r="BG22">
        <f t="shared" si="38"/>
        <v>0.64257425250983902</v>
      </c>
      <c r="BH22">
        <f t="shared" si="39"/>
        <v>0.55152851786720647</v>
      </c>
      <c r="BI22">
        <f t="shared" si="40"/>
        <v>0.44847148213279353</v>
      </c>
      <c r="BJ22">
        <v>560</v>
      </c>
      <c r="BK22">
        <v>300</v>
      </c>
      <c r="BL22">
        <v>300</v>
      </c>
      <c r="BM22">
        <v>300</v>
      </c>
      <c r="BN22">
        <v>10490.5</v>
      </c>
      <c r="BO22">
        <v>1532.6</v>
      </c>
      <c r="BP22">
        <v>-8.1343100000000005E-3</v>
      </c>
      <c r="BQ22">
        <v>1.4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699.947</v>
      </c>
      <c r="CC22">
        <f t="shared" si="42"/>
        <v>589.14379353082279</v>
      </c>
      <c r="CD22">
        <f t="shared" si="43"/>
        <v>0.84169771929992243</v>
      </c>
      <c r="CE22">
        <f t="shared" si="44"/>
        <v>0.1933954385998449</v>
      </c>
      <c r="CF22">
        <v>1599848257.0999999</v>
      </c>
      <c r="CG22">
        <v>377.14100000000002</v>
      </c>
      <c r="CH22">
        <v>399.95699999999999</v>
      </c>
      <c r="CI22">
        <v>19.6587</v>
      </c>
      <c r="CJ22">
        <v>15.851800000000001</v>
      </c>
      <c r="CK22">
        <v>342.57400000000001</v>
      </c>
      <c r="CL22">
        <v>18.309899999999999</v>
      </c>
      <c r="CM22">
        <v>499.99799999999999</v>
      </c>
      <c r="CN22">
        <v>101.35299999999999</v>
      </c>
      <c r="CO22">
        <v>0.199964</v>
      </c>
      <c r="CP22">
        <v>23.549199999999999</v>
      </c>
      <c r="CQ22">
        <v>22.993400000000001</v>
      </c>
      <c r="CR22">
        <v>999.9</v>
      </c>
      <c r="CS22">
        <v>0</v>
      </c>
      <c r="CT22">
        <v>0</v>
      </c>
      <c r="CU22">
        <v>9998.1200000000008</v>
      </c>
      <c r="CV22">
        <v>0</v>
      </c>
      <c r="CW22">
        <v>1.5289399999999999E-3</v>
      </c>
      <c r="CX22">
        <v>-22.8154</v>
      </c>
      <c r="CY22">
        <v>384.70400000000001</v>
      </c>
      <c r="CZ22">
        <v>406.399</v>
      </c>
      <c r="DA22">
        <v>3.8069299999999999</v>
      </c>
      <c r="DB22">
        <v>399.95699999999999</v>
      </c>
      <c r="DC22">
        <v>15.851800000000001</v>
      </c>
      <c r="DD22">
        <v>1.99247</v>
      </c>
      <c r="DE22">
        <v>1.60663</v>
      </c>
      <c r="DF22">
        <v>17.384599999999999</v>
      </c>
      <c r="DG22">
        <v>14.022500000000001</v>
      </c>
      <c r="DH22">
        <v>699.947</v>
      </c>
      <c r="DI22">
        <v>0.942998</v>
      </c>
      <c r="DJ22">
        <v>5.7002200000000003E-2</v>
      </c>
      <c r="DK22">
        <v>0</v>
      </c>
      <c r="DL22">
        <v>883.99900000000002</v>
      </c>
      <c r="DM22">
        <v>4.9990300000000003</v>
      </c>
      <c r="DN22">
        <v>6064.62</v>
      </c>
      <c r="DO22">
        <v>5487.92</v>
      </c>
      <c r="DP22">
        <v>38.061999999999998</v>
      </c>
      <c r="DQ22">
        <v>41.311999999999998</v>
      </c>
      <c r="DR22">
        <v>39.936999999999998</v>
      </c>
      <c r="DS22">
        <v>40.25</v>
      </c>
      <c r="DT22">
        <v>40.311999999999998</v>
      </c>
      <c r="DU22">
        <v>655.33000000000004</v>
      </c>
      <c r="DV22">
        <v>39.61</v>
      </c>
      <c r="DW22">
        <v>0</v>
      </c>
      <c r="DX22">
        <v>92.599999904632597</v>
      </c>
      <c r="DY22">
        <v>0</v>
      </c>
      <c r="DZ22">
        <v>881.03503846153797</v>
      </c>
      <c r="EA22">
        <v>20.078735044581101</v>
      </c>
      <c r="EB22">
        <v>136.98666666589901</v>
      </c>
      <c r="EC22">
        <v>6048.9315384615402</v>
      </c>
      <c r="ED22">
        <v>15</v>
      </c>
      <c r="EE22">
        <v>1599848218.0999999</v>
      </c>
      <c r="EF22" t="s">
        <v>397</v>
      </c>
      <c r="EG22">
        <v>1599848212.5999999</v>
      </c>
      <c r="EH22">
        <v>1599848218.0999999</v>
      </c>
      <c r="EI22">
        <v>47</v>
      </c>
      <c r="EJ22">
        <v>8.0000000000000002E-3</v>
      </c>
      <c r="EK22">
        <v>0</v>
      </c>
      <c r="EL22">
        <v>34.567999999999998</v>
      </c>
      <c r="EM22">
        <v>1.349</v>
      </c>
      <c r="EN22">
        <v>400</v>
      </c>
      <c r="EO22">
        <v>16</v>
      </c>
      <c r="EP22">
        <v>0.09</v>
      </c>
      <c r="EQ22">
        <v>0.03</v>
      </c>
      <c r="ER22">
        <v>-22.820887500000001</v>
      </c>
      <c r="ES22">
        <v>-7.7174859287033604E-2</v>
      </c>
      <c r="ET22">
        <v>3.0486646154505099E-2</v>
      </c>
      <c r="EU22">
        <v>1</v>
      </c>
      <c r="EV22">
        <v>3.8166742500000002</v>
      </c>
      <c r="EW22">
        <v>-4.6001763602256003E-2</v>
      </c>
      <c r="EX22">
        <v>4.5995738321610103E-3</v>
      </c>
      <c r="EY22">
        <v>1</v>
      </c>
      <c r="EZ22">
        <v>2</v>
      </c>
      <c r="FA22">
        <v>2</v>
      </c>
      <c r="FB22" t="s">
        <v>382</v>
      </c>
      <c r="FC22">
        <v>2.93655</v>
      </c>
      <c r="FD22">
        <v>2.8851399999999998</v>
      </c>
      <c r="FE22">
        <v>8.8616700000000007E-2</v>
      </c>
      <c r="FF22">
        <v>9.9869600000000003E-2</v>
      </c>
      <c r="FG22">
        <v>9.8412100000000002E-2</v>
      </c>
      <c r="FH22">
        <v>8.7343900000000002E-2</v>
      </c>
      <c r="FI22">
        <v>29332.1</v>
      </c>
      <c r="FJ22">
        <v>29589.4</v>
      </c>
      <c r="FK22">
        <v>29801.4</v>
      </c>
      <c r="FL22">
        <v>29975.4</v>
      </c>
      <c r="FM22">
        <v>35798.699999999997</v>
      </c>
      <c r="FN22">
        <v>34933.1</v>
      </c>
      <c r="FO22">
        <v>43156</v>
      </c>
      <c r="FP22">
        <v>41075</v>
      </c>
      <c r="FQ22">
        <v>2.0787</v>
      </c>
      <c r="FR22">
        <v>2.0628799999999998</v>
      </c>
      <c r="FS22">
        <v>6.2137800000000003E-3</v>
      </c>
      <c r="FT22">
        <v>0</v>
      </c>
      <c r="FU22">
        <v>22.891100000000002</v>
      </c>
      <c r="FV22">
        <v>999.9</v>
      </c>
      <c r="FW22">
        <v>35.856000000000002</v>
      </c>
      <c r="FX22">
        <v>29.195</v>
      </c>
      <c r="FY22">
        <v>14.3896</v>
      </c>
      <c r="FZ22">
        <v>63.465400000000002</v>
      </c>
      <c r="GA22">
        <v>35.745199999999997</v>
      </c>
      <c r="GB22">
        <v>1</v>
      </c>
      <c r="GC22">
        <v>-6.2655000000000002E-2</v>
      </c>
      <c r="GD22">
        <v>1.6029199999999999</v>
      </c>
      <c r="GE22">
        <v>20.256499999999999</v>
      </c>
      <c r="GF22">
        <v>5.2523299999999997</v>
      </c>
      <c r="GG22">
        <v>12.039899999999999</v>
      </c>
      <c r="GH22">
        <v>5.0255999999999998</v>
      </c>
      <c r="GI22">
        <v>3.3010000000000002</v>
      </c>
      <c r="GJ22">
        <v>999.9</v>
      </c>
      <c r="GK22">
        <v>9999</v>
      </c>
      <c r="GL22">
        <v>9999</v>
      </c>
      <c r="GM22">
        <v>9999</v>
      </c>
      <c r="GN22">
        <v>1.87792</v>
      </c>
      <c r="GO22">
        <v>1.87958</v>
      </c>
      <c r="GP22">
        <v>1.87842</v>
      </c>
      <c r="GQ22">
        <v>1.87896</v>
      </c>
      <c r="GR22">
        <v>1.88039</v>
      </c>
      <c r="GS22">
        <v>1.8749800000000001</v>
      </c>
      <c r="GT22">
        <v>1.88202</v>
      </c>
      <c r="GU22">
        <v>1.87683</v>
      </c>
      <c r="GV22">
        <v>0</v>
      </c>
      <c r="GW22">
        <v>0</v>
      </c>
      <c r="GX22">
        <v>0</v>
      </c>
      <c r="GY22">
        <v>0</v>
      </c>
      <c r="GZ22" t="s">
        <v>374</v>
      </c>
      <c r="HA22" t="s">
        <v>375</v>
      </c>
      <c r="HB22" t="s">
        <v>376</v>
      </c>
      <c r="HC22" t="s">
        <v>376</v>
      </c>
      <c r="HD22" t="s">
        <v>376</v>
      </c>
      <c r="HE22" t="s">
        <v>376</v>
      </c>
      <c r="HF22">
        <v>0</v>
      </c>
      <c r="HG22">
        <v>100</v>
      </c>
      <c r="HH22">
        <v>100</v>
      </c>
      <c r="HI22">
        <v>34.567</v>
      </c>
      <c r="HJ22">
        <v>1.3488</v>
      </c>
      <c r="HK22">
        <v>34.567549999999997</v>
      </c>
      <c r="HL22">
        <v>0</v>
      </c>
      <c r="HM22">
        <v>0</v>
      </c>
      <c r="HN22">
        <v>0</v>
      </c>
      <c r="HO22">
        <v>1.34876666666667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0.7</v>
      </c>
      <c r="HX22">
        <v>0.7</v>
      </c>
      <c r="HY22">
        <v>2</v>
      </c>
      <c r="HZ22">
        <v>483.82900000000001</v>
      </c>
      <c r="IA22">
        <v>527.73199999999997</v>
      </c>
      <c r="IB22">
        <v>21.377199999999998</v>
      </c>
      <c r="IC22">
        <v>26.453299999999999</v>
      </c>
      <c r="ID22">
        <v>30.0001</v>
      </c>
      <c r="IE22">
        <v>26.4651</v>
      </c>
      <c r="IF22">
        <v>26.440999999999999</v>
      </c>
      <c r="IG22">
        <v>18.624400000000001</v>
      </c>
      <c r="IH22">
        <v>100</v>
      </c>
      <c r="II22">
        <v>1.8258000000000001</v>
      </c>
      <c r="IJ22">
        <v>21.383700000000001</v>
      </c>
      <c r="IK22">
        <v>400</v>
      </c>
      <c r="IL22">
        <v>0</v>
      </c>
      <c r="IM22">
        <v>100.991</v>
      </c>
      <c r="IN22">
        <v>111.878</v>
      </c>
    </row>
    <row r="23" spans="1:248" x14ac:dyDescent="0.35">
      <c r="A23">
        <v>6</v>
      </c>
      <c r="B23">
        <v>1599848362.0999999</v>
      </c>
      <c r="C23">
        <v>648.5</v>
      </c>
      <c r="D23" t="s">
        <v>398</v>
      </c>
      <c r="E23" t="s">
        <v>399</v>
      </c>
      <c r="F23">
        <v>1599848362.0999999</v>
      </c>
      <c r="G23">
        <f t="shared" si="0"/>
        <v>3.1285324084216236E-3</v>
      </c>
      <c r="H23">
        <f t="shared" si="1"/>
        <v>16.900620019722858</v>
      </c>
      <c r="I23">
        <f t="shared" si="2"/>
        <v>378.25900000000001</v>
      </c>
      <c r="J23">
        <f t="shared" si="3"/>
        <v>301.15981349070825</v>
      </c>
      <c r="K23">
        <f t="shared" si="4"/>
        <v>30.581907202321364</v>
      </c>
      <c r="L23">
        <f t="shared" si="5"/>
        <v>38.411106390194995</v>
      </c>
      <c r="M23">
        <f t="shared" si="6"/>
        <v>0.39647366987652238</v>
      </c>
      <c r="N23">
        <f t="shared" si="7"/>
        <v>2.9536168577412161</v>
      </c>
      <c r="O23">
        <f t="shared" si="8"/>
        <v>0.36910312719931909</v>
      </c>
      <c r="P23">
        <f t="shared" si="9"/>
        <v>0.23299093961265716</v>
      </c>
      <c r="Q23">
        <f t="shared" si="10"/>
        <v>90.013321730356481</v>
      </c>
      <c r="R23">
        <f t="shared" si="11"/>
        <v>23.264194568295643</v>
      </c>
      <c r="S23">
        <f t="shared" si="12"/>
        <v>23.002199999999998</v>
      </c>
      <c r="T23">
        <f t="shared" si="13"/>
        <v>2.8200972113299105</v>
      </c>
      <c r="U23">
        <f t="shared" si="14"/>
        <v>67.934192320262937</v>
      </c>
      <c r="V23">
        <f t="shared" si="15"/>
        <v>1.9797217402379996</v>
      </c>
      <c r="W23">
        <f t="shared" si="16"/>
        <v>2.9141757230364571</v>
      </c>
      <c r="X23">
        <f t="shared" si="17"/>
        <v>0.84037547109191091</v>
      </c>
      <c r="Y23">
        <f t="shared" si="18"/>
        <v>-137.96827921139359</v>
      </c>
      <c r="Z23">
        <f t="shared" si="19"/>
        <v>86.512588492368337</v>
      </c>
      <c r="AA23">
        <f t="shared" si="20"/>
        <v>6.0885893614945994</v>
      </c>
      <c r="AB23">
        <f t="shared" si="21"/>
        <v>44.646220372825823</v>
      </c>
      <c r="AC23">
        <v>16</v>
      </c>
      <c r="AD23">
        <v>3</v>
      </c>
      <c r="AE23">
        <f t="shared" si="22"/>
        <v>1</v>
      </c>
      <c r="AF23">
        <f t="shared" si="23"/>
        <v>0</v>
      </c>
      <c r="AG23">
        <f t="shared" si="24"/>
        <v>54229.816233693433</v>
      </c>
      <c r="AH23" t="s">
        <v>372</v>
      </c>
      <c r="AI23">
        <v>10470.4</v>
      </c>
      <c r="AJ23">
        <v>733.60199999999998</v>
      </c>
      <c r="AK23">
        <v>3150.49</v>
      </c>
      <c r="AL23">
        <f t="shared" si="25"/>
        <v>2416.8879999999999</v>
      </c>
      <c r="AM23">
        <f t="shared" si="26"/>
        <v>0.76714669781526046</v>
      </c>
      <c r="AN23">
        <v>-0.81706076451443699</v>
      </c>
      <c r="AO23" t="s">
        <v>400</v>
      </c>
      <c r="AP23">
        <v>10494.8</v>
      </c>
      <c r="AQ23">
        <v>926.77819999999997</v>
      </c>
      <c r="AR23">
        <v>1941.02</v>
      </c>
      <c r="AS23">
        <f t="shared" si="27"/>
        <v>0.5225303191105708</v>
      </c>
      <c r="AT23">
        <v>0.5</v>
      </c>
      <c r="AU23">
        <f t="shared" si="28"/>
        <v>463.17491776500202</v>
      </c>
      <c r="AV23">
        <f t="shared" si="29"/>
        <v>16.900620019722858</v>
      </c>
      <c r="AW23">
        <f t="shared" si="30"/>
        <v>121.01146879187945</v>
      </c>
      <c r="AX23">
        <f t="shared" si="31"/>
        <v>0.64935961504775841</v>
      </c>
      <c r="AY23">
        <f t="shared" si="32"/>
        <v>3.8252677562360136E-2</v>
      </c>
      <c r="AZ23">
        <f t="shared" si="33"/>
        <v>0.62311052951540935</v>
      </c>
      <c r="BA23" t="s">
        <v>401</v>
      </c>
      <c r="BB23">
        <v>680.6</v>
      </c>
      <c r="BC23">
        <f t="shared" si="34"/>
        <v>1260.42</v>
      </c>
      <c r="BD23">
        <f t="shared" si="35"/>
        <v>0.80468558099681053</v>
      </c>
      <c r="BE23">
        <f t="shared" si="36"/>
        <v>0.48968577547987963</v>
      </c>
      <c r="BF23">
        <f t="shared" si="37"/>
        <v>0.84000884532117293</v>
      </c>
      <c r="BG23">
        <f t="shared" si="38"/>
        <v>0.50042451284461664</v>
      </c>
      <c r="BH23">
        <f t="shared" si="39"/>
        <v>0.59093859396609605</v>
      </c>
      <c r="BI23">
        <f t="shared" si="40"/>
        <v>0.40906140603390395</v>
      </c>
      <c r="BJ23">
        <v>562</v>
      </c>
      <c r="BK23">
        <v>300</v>
      </c>
      <c r="BL23">
        <v>300</v>
      </c>
      <c r="BM23">
        <v>300</v>
      </c>
      <c r="BN23">
        <v>10494.8</v>
      </c>
      <c r="BO23">
        <v>1863.64</v>
      </c>
      <c r="BP23">
        <v>-8.2677199999999992E-3</v>
      </c>
      <c r="BQ23">
        <v>0.74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549.97799999999995</v>
      </c>
      <c r="CC23">
        <f t="shared" si="42"/>
        <v>463.17491776500202</v>
      </c>
      <c r="CD23">
        <f t="shared" si="43"/>
        <v>0.84216990091422217</v>
      </c>
      <c r="CE23">
        <f t="shared" si="44"/>
        <v>0.19433980182844429</v>
      </c>
      <c r="CF23">
        <v>1599848362.0999999</v>
      </c>
      <c r="CG23">
        <v>378.25900000000001</v>
      </c>
      <c r="CH23">
        <v>399.95600000000002</v>
      </c>
      <c r="CI23">
        <v>19.4956</v>
      </c>
      <c r="CJ23">
        <v>15.815200000000001</v>
      </c>
      <c r="CK23">
        <v>343.68400000000003</v>
      </c>
      <c r="CL23">
        <v>18.148599999999998</v>
      </c>
      <c r="CM23">
        <v>500.08800000000002</v>
      </c>
      <c r="CN23">
        <v>101.34699999999999</v>
      </c>
      <c r="CO23">
        <v>0.20010500000000001</v>
      </c>
      <c r="CP23">
        <v>23.545500000000001</v>
      </c>
      <c r="CQ23">
        <v>23.002199999999998</v>
      </c>
      <c r="CR23">
        <v>999.9</v>
      </c>
      <c r="CS23">
        <v>0</v>
      </c>
      <c r="CT23">
        <v>0</v>
      </c>
      <c r="CU23">
        <v>10003.1</v>
      </c>
      <c r="CV23">
        <v>0</v>
      </c>
      <c r="CW23">
        <v>1.5289399999999999E-3</v>
      </c>
      <c r="CX23">
        <v>-21.697299999999998</v>
      </c>
      <c r="CY23">
        <v>385.78</v>
      </c>
      <c r="CZ23">
        <v>406.38299999999998</v>
      </c>
      <c r="DA23">
        <v>3.6804000000000001</v>
      </c>
      <c r="DB23">
        <v>399.95600000000002</v>
      </c>
      <c r="DC23">
        <v>15.815200000000001</v>
      </c>
      <c r="DD23">
        <v>1.97583</v>
      </c>
      <c r="DE23">
        <v>1.60283</v>
      </c>
      <c r="DF23">
        <v>17.251899999999999</v>
      </c>
      <c r="DG23">
        <v>13.986000000000001</v>
      </c>
      <c r="DH23">
        <v>549.97799999999995</v>
      </c>
      <c r="DI23">
        <v>0.92700499999999997</v>
      </c>
      <c r="DJ23">
        <v>7.2995299999999999E-2</v>
      </c>
      <c r="DK23">
        <v>0</v>
      </c>
      <c r="DL23">
        <v>929.42499999999995</v>
      </c>
      <c r="DM23">
        <v>4.9990300000000003</v>
      </c>
      <c r="DN23">
        <v>5002.74</v>
      </c>
      <c r="DO23">
        <v>4281.13</v>
      </c>
      <c r="DP23">
        <v>37.75</v>
      </c>
      <c r="DQ23">
        <v>41.311999999999998</v>
      </c>
      <c r="DR23">
        <v>39.811999999999998</v>
      </c>
      <c r="DS23">
        <v>40.25</v>
      </c>
      <c r="DT23">
        <v>40.186999999999998</v>
      </c>
      <c r="DU23">
        <v>505.2</v>
      </c>
      <c r="DV23">
        <v>39.78</v>
      </c>
      <c r="DW23">
        <v>0</v>
      </c>
      <c r="DX23">
        <v>104.59999990463299</v>
      </c>
      <c r="DY23">
        <v>0</v>
      </c>
      <c r="DZ23">
        <v>926.77819999999997</v>
      </c>
      <c r="EA23">
        <v>22.849384650847401</v>
      </c>
      <c r="EB23">
        <v>118.140000214151</v>
      </c>
      <c r="EC23">
        <v>4989.3779999999997</v>
      </c>
      <c r="ED23">
        <v>15</v>
      </c>
      <c r="EE23">
        <v>1599848310.5999999</v>
      </c>
      <c r="EF23" t="s">
        <v>402</v>
      </c>
      <c r="EG23">
        <v>1599848305.5999999</v>
      </c>
      <c r="EH23">
        <v>1599848310.5999999</v>
      </c>
      <c r="EI23">
        <v>48</v>
      </c>
      <c r="EJ23">
        <v>7.0000000000000001E-3</v>
      </c>
      <c r="EK23">
        <v>-2E-3</v>
      </c>
      <c r="EL23">
        <v>34.575000000000003</v>
      </c>
      <c r="EM23">
        <v>1.347</v>
      </c>
      <c r="EN23">
        <v>400</v>
      </c>
      <c r="EO23">
        <v>16</v>
      </c>
      <c r="EP23">
        <v>0.09</v>
      </c>
      <c r="EQ23">
        <v>0.03</v>
      </c>
      <c r="ER23">
        <v>-21.682487500000001</v>
      </c>
      <c r="ES23">
        <v>-6.4386866791659794E-2</v>
      </c>
      <c r="ET23">
        <v>2.25657726158443E-2</v>
      </c>
      <c r="EU23">
        <v>1</v>
      </c>
      <c r="EV23">
        <v>3.685298</v>
      </c>
      <c r="EW23">
        <v>-3.06468292683039E-2</v>
      </c>
      <c r="EX23">
        <v>3.0665862127127498E-3</v>
      </c>
      <c r="EY23">
        <v>1</v>
      </c>
      <c r="EZ23">
        <v>2</v>
      </c>
      <c r="FA23">
        <v>2</v>
      </c>
      <c r="FB23" t="s">
        <v>382</v>
      </c>
      <c r="FC23">
        <v>2.93676</v>
      </c>
      <c r="FD23">
        <v>2.8853300000000002</v>
      </c>
      <c r="FE23">
        <v>8.8832900000000006E-2</v>
      </c>
      <c r="FF23">
        <v>9.9855399999999997E-2</v>
      </c>
      <c r="FG23">
        <v>9.7774299999999995E-2</v>
      </c>
      <c r="FH23">
        <v>8.7186E-2</v>
      </c>
      <c r="FI23">
        <v>29322.9</v>
      </c>
      <c r="FJ23">
        <v>29588.6</v>
      </c>
      <c r="FK23">
        <v>29799.200000000001</v>
      </c>
      <c r="FL23">
        <v>29974.2</v>
      </c>
      <c r="FM23">
        <v>35821.9</v>
      </c>
      <c r="FN23">
        <v>34937.800000000003</v>
      </c>
      <c r="FO23">
        <v>43153.1</v>
      </c>
      <c r="FP23">
        <v>41073.4</v>
      </c>
      <c r="FQ23">
        <v>2.0788000000000002</v>
      </c>
      <c r="FR23">
        <v>2.0618500000000002</v>
      </c>
      <c r="FS23">
        <v>5.2005100000000002E-3</v>
      </c>
      <c r="FT23">
        <v>0</v>
      </c>
      <c r="FU23">
        <v>22.916599999999999</v>
      </c>
      <c r="FV23">
        <v>999.9</v>
      </c>
      <c r="FW23">
        <v>35.307000000000002</v>
      </c>
      <c r="FX23">
        <v>29.225000000000001</v>
      </c>
      <c r="FY23">
        <v>14.194900000000001</v>
      </c>
      <c r="FZ23">
        <v>63.495399999999997</v>
      </c>
      <c r="GA23">
        <v>35.853400000000001</v>
      </c>
      <c r="GB23">
        <v>1</v>
      </c>
      <c r="GC23">
        <v>-5.9913599999999997E-2</v>
      </c>
      <c r="GD23">
        <v>1.76214</v>
      </c>
      <c r="GE23">
        <v>20.256399999999999</v>
      </c>
      <c r="GF23">
        <v>5.2473900000000002</v>
      </c>
      <c r="GG23">
        <v>12.039899999999999</v>
      </c>
      <c r="GH23">
        <v>5.0256999999999996</v>
      </c>
      <c r="GI23">
        <v>3.3010000000000002</v>
      </c>
      <c r="GJ23">
        <v>999.9</v>
      </c>
      <c r="GK23">
        <v>9999</v>
      </c>
      <c r="GL23">
        <v>9999</v>
      </c>
      <c r="GM23">
        <v>9999</v>
      </c>
      <c r="GN23">
        <v>1.87791</v>
      </c>
      <c r="GO23">
        <v>1.87957</v>
      </c>
      <c r="GP23">
        <v>1.8784000000000001</v>
      </c>
      <c r="GQ23">
        <v>1.8789400000000001</v>
      </c>
      <c r="GR23">
        <v>1.8803700000000001</v>
      </c>
      <c r="GS23">
        <v>1.87497</v>
      </c>
      <c r="GT23">
        <v>1.88202</v>
      </c>
      <c r="GU23">
        <v>1.87683</v>
      </c>
      <c r="GV23">
        <v>0</v>
      </c>
      <c r="GW23">
        <v>0</v>
      </c>
      <c r="GX23">
        <v>0</v>
      </c>
      <c r="GY23">
        <v>0</v>
      </c>
      <c r="GZ23" t="s">
        <v>374</v>
      </c>
      <c r="HA23" t="s">
        <v>375</v>
      </c>
      <c r="HB23" t="s">
        <v>376</v>
      </c>
      <c r="HC23" t="s">
        <v>376</v>
      </c>
      <c r="HD23" t="s">
        <v>376</v>
      </c>
      <c r="HE23" t="s">
        <v>376</v>
      </c>
      <c r="HF23">
        <v>0</v>
      </c>
      <c r="HG23">
        <v>100</v>
      </c>
      <c r="HH23">
        <v>100</v>
      </c>
      <c r="HI23">
        <v>34.575000000000003</v>
      </c>
      <c r="HJ23">
        <v>1.347</v>
      </c>
      <c r="HK23">
        <v>34.574750000000002</v>
      </c>
      <c r="HL23">
        <v>0</v>
      </c>
      <c r="HM23">
        <v>0</v>
      </c>
      <c r="HN23">
        <v>0</v>
      </c>
      <c r="HO23">
        <v>1.3470800000000001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0.9</v>
      </c>
      <c r="HX23">
        <v>0.9</v>
      </c>
      <c r="HY23">
        <v>2</v>
      </c>
      <c r="HZ23">
        <v>484.09899999999999</v>
      </c>
      <c r="IA23">
        <v>527.27599999999995</v>
      </c>
      <c r="IB23">
        <v>21.457000000000001</v>
      </c>
      <c r="IC23">
        <v>26.476400000000002</v>
      </c>
      <c r="ID23">
        <v>30.000499999999999</v>
      </c>
      <c r="IE23">
        <v>26.489599999999999</v>
      </c>
      <c r="IF23">
        <v>26.466999999999999</v>
      </c>
      <c r="IG23">
        <v>18.621500000000001</v>
      </c>
      <c r="IH23">
        <v>100</v>
      </c>
      <c r="II23">
        <v>0.39850600000000003</v>
      </c>
      <c r="IJ23">
        <v>21.448399999999999</v>
      </c>
      <c r="IK23">
        <v>400</v>
      </c>
      <c r="IL23">
        <v>4.6470399999999996</v>
      </c>
      <c r="IM23">
        <v>100.98399999999999</v>
      </c>
      <c r="IN23">
        <v>111.874</v>
      </c>
    </row>
    <row r="24" spans="1:248" x14ac:dyDescent="0.35">
      <c r="A24">
        <v>7</v>
      </c>
      <c r="B24">
        <v>1599848446.0999999</v>
      </c>
      <c r="C24">
        <v>732.5</v>
      </c>
      <c r="D24" t="s">
        <v>403</v>
      </c>
      <c r="E24" t="s">
        <v>404</v>
      </c>
      <c r="F24">
        <v>1599848446.0999999</v>
      </c>
      <c r="G24">
        <f t="shared" si="0"/>
        <v>3.0264562443389751E-3</v>
      </c>
      <c r="H24">
        <f t="shared" si="1"/>
        <v>14.72546807049588</v>
      </c>
      <c r="I24">
        <f t="shared" si="2"/>
        <v>380.90300000000002</v>
      </c>
      <c r="J24">
        <f t="shared" si="3"/>
        <v>310.25700714801872</v>
      </c>
      <c r="K24">
        <f t="shared" si="4"/>
        <v>31.506281372705985</v>
      </c>
      <c r="L24">
        <f t="shared" si="5"/>
        <v>38.680309605328006</v>
      </c>
      <c r="M24">
        <f t="shared" si="6"/>
        <v>0.37887857379732715</v>
      </c>
      <c r="N24">
        <f t="shared" si="7"/>
        <v>2.9546552982710796</v>
      </c>
      <c r="O24">
        <f t="shared" si="8"/>
        <v>0.35380928835598879</v>
      </c>
      <c r="P24">
        <f t="shared" si="9"/>
        <v>0.22324480403687608</v>
      </c>
      <c r="Q24">
        <f t="shared" si="10"/>
        <v>66.09978993244728</v>
      </c>
      <c r="R24">
        <f t="shared" si="11"/>
        <v>23.105441152718171</v>
      </c>
      <c r="S24">
        <f t="shared" si="12"/>
        <v>22.964400000000001</v>
      </c>
      <c r="T24">
        <f t="shared" si="13"/>
        <v>2.8136517267866683</v>
      </c>
      <c r="U24">
        <f t="shared" si="14"/>
        <v>67.627674997375991</v>
      </c>
      <c r="V24">
        <f t="shared" si="15"/>
        <v>1.9654499657872004</v>
      </c>
      <c r="W24">
        <f t="shared" si="16"/>
        <v>2.906280551362237</v>
      </c>
      <c r="X24">
        <f t="shared" si="17"/>
        <v>0.84820176099946787</v>
      </c>
      <c r="Y24">
        <f t="shared" si="18"/>
        <v>-133.46672037534881</v>
      </c>
      <c r="Z24">
        <f t="shared" si="19"/>
        <v>85.396106909692932</v>
      </c>
      <c r="AA24">
        <f t="shared" si="20"/>
        <v>6.0053829314927407</v>
      </c>
      <c r="AB24">
        <f t="shared" si="21"/>
        <v>24.034559398284145</v>
      </c>
      <c r="AC24">
        <v>16</v>
      </c>
      <c r="AD24">
        <v>3</v>
      </c>
      <c r="AE24">
        <f t="shared" si="22"/>
        <v>1</v>
      </c>
      <c r="AF24">
        <f t="shared" si="23"/>
        <v>0</v>
      </c>
      <c r="AG24">
        <f t="shared" si="24"/>
        <v>54268.755760082429</v>
      </c>
      <c r="AH24" t="s">
        <v>372</v>
      </c>
      <c r="AI24">
        <v>10470.4</v>
      </c>
      <c r="AJ24">
        <v>733.60199999999998</v>
      </c>
      <c r="AK24">
        <v>3150.49</v>
      </c>
      <c r="AL24">
        <f t="shared" si="25"/>
        <v>2416.8879999999999</v>
      </c>
      <c r="AM24">
        <f t="shared" si="26"/>
        <v>0.76714669781526046</v>
      </c>
      <c r="AN24">
        <v>-0.81706076451443699</v>
      </c>
      <c r="AO24" t="s">
        <v>405</v>
      </c>
      <c r="AP24">
        <v>10498.9</v>
      </c>
      <c r="AQ24">
        <v>939.30496153846195</v>
      </c>
      <c r="AR24">
        <v>2310.14</v>
      </c>
      <c r="AS24">
        <f t="shared" si="27"/>
        <v>0.59339911800217215</v>
      </c>
      <c r="AT24">
        <v>0.5</v>
      </c>
      <c r="AU24">
        <f t="shared" si="28"/>
        <v>337.37901622533212</v>
      </c>
      <c r="AV24">
        <f t="shared" si="29"/>
        <v>14.72546807049588</v>
      </c>
      <c r="AW24">
        <f t="shared" si="30"/>
        <v>100.10020533027631</v>
      </c>
      <c r="AX24">
        <f t="shared" si="31"/>
        <v>0.69032179867886789</v>
      </c>
      <c r="AY24">
        <f t="shared" si="32"/>
        <v>4.6068451467146422E-2</v>
      </c>
      <c r="AZ24">
        <f t="shared" si="33"/>
        <v>0.36376583237379551</v>
      </c>
      <c r="BA24" t="s">
        <v>406</v>
      </c>
      <c r="BB24">
        <v>715.4</v>
      </c>
      <c r="BC24">
        <f t="shared" si="34"/>
        <v>1594.7399999999998</v>
      </c>
      <c r="BD24">
        <f t="shared" si="35"/>
        <v>0.85959782689437647</v>
      </c>
      <c r="BE24">
        <f t="shared" si="36"/>
        <v>0.34510018110213586</v>
      </c>
      <c r="BF24">
        <f t="shared" si="37"/>
        <v>0.86952235750837459</v>
      </c>
      <c r="BG24">
        <f t="shared" si="38"/>
        <v>0.34769919003280247</v>
      </c>
      <c r="BH24">
        <f t="shared" si="39"/>
        <v>0.65469289585462942</v>
      </c>
      <c r="BI24">
        <f t="shared" si="40"/>
        <v>0.34530710414537058</v>
      </c>
      <c r="BJ24">
        <v>564</v>
      </c>
      <c r="BK24">
        <v>300</v>
      </c>
      <c r="BL24">
        <v>300</v>
      </c>
      <c r="BM24">
        <v>300</v>
      </c>
      <c r="BN24">
        <v>10498.9</v>
      </c>
      <c r="BO24">
        <v>2217.31</v>
      </c>
      <c r="BP24">
        <v>-8.4017799999999993E-3</v>
      </c>
      <c r="BQ24">
        <v>2.91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400.23099999999999</v>
      </c>
      <c r="CC24">
        <f t="shared" si="42"/>
        <v>337.37901622533212</v>
      </c>
      <c r="CD24">
        <f t="shared" si="43"/>
        <v>0.84296073074132716</v>
      </c>
      <c r="CE24">
        <f t="shared" si="44"/>
        <v>0.19592146148265452</v>
      </c>
      <c r="CF24">
        <v>1599848446.0999999</v>
      </c>
      <c r="CG24">
        <v>380.90300000000002</v>
      </c>
      <c r="CH24">
        <v>399.95499999999998</v>
      </c>
      <c r="CI24">
        <v>19.354700000000001</v>
      </c>
      <c r="CJ24">
        <v>15.7936</v>
      </c>
      <c r="CK24">
        <v>346.27100000000002</v>
      </c>
      <c r="CL24">
        <v>18.0075</v>
      </c>
      <c r="CM24">
        <v>500.05</v>
      </c>
      <c r="CN24">
        <v>101.349</v>
      </c>
      <c r="CO24">
        <v>0.19997599999999999</v>
      </c>
      <c r="CP24">
        <v>23.500499999999999</v>
      </c>
      <c r="CQ24">
        <v>22.964400000000001</v>
      </c>
      <c r="CR24">
        <v>999.9</v>
      </c>
      <c r="CS24">
        <v>0</v>
      </c>
      <c r="CT24">
        <v>0</v>
      </c>
      <c r="CU24">
        <v>10008.799999999999</v>
      </c>
      <c r="CV24">
        <v>0</v>
      </c>
      <c r="CW24">
        <v>1.5289399999999999E-3</v>
      </c>
      <c r="CX24">
        <v>-19.051500000000001</v>
      </c>
      <c r="CY24">
        <v>388.42099999999999</v>
      </c>
      <c r="CZ24">
        <v>406.37299999999999</v>
      </c>
      <c r="DA24">
        <v>3.56108</v>
      </c>
      <c r="DB24">
        <v>399.95499999999998</v>
      </c>
      <c r="DC24">
        <v>15.7936</v>
      </c>
      <c r="DD24">
        <v>1.9615800000000001</v>
      </c>
      <c r="DE24">
        <v>1.60067</v>
      </c>
      <c r="DF24">
        <v>17.137599999999999</v>
      </c>
      <c r="DG24">
        <v>13.965199999999999</v>
      </c>
      <c r="DH24">
        <v>400.23099999999999</v>
      </c>
      <c r="DI24">
        <v>0.90007000000000004</v>
      </c>
      <c r="DJ24">
        <v>9.9929699999999996E-2</v>
      </c>
      <c r="DK24">
        <v>0</v>
      </c>
      <c r="DL24">
        <v>943.13300000000004</v>
      </c>
      <c r="DM24">
        <v>4.9990300000000003</v>
      </c>
      <c r="DN24">
        <v>3687.92</v>
      </c>
      <c r="DO24">
        <v>3077.3</v>
      </c>
      <c r="DP24">
        <v>37.436999999999998</v>
      </c>
      <c r="DQ24">
        <v>41.25</v>
      </c>
      <c r="DR24">
        <v>39.686999999999998</v>
      </c>
      <c r="DS24">
        <v>40.186999999999998</v>
      </c>
      <c r="DT24">
        <v>39.936999999999998</v>
      </c>
      <c r="DU24">
        <v>355.74</v>
      </c>
      <c r="DV24">
        <v>39.5</v>
      </c>
      <c r="DW24">
        <v>0</v>
      </c>
      <c r="DX24">
        <v>83.5</v>
      </c>
      <c r="DY24">
        <v>0</v>
      </c>
      <c r="DZ24">
        <v>939.30496153846195</v>
      </c>
      <c r="EA24">
        <v>29.262735050405301</v>
      </c>
      <c r="EB24">
        <v>116.21196585150901</v>
      </c>
      <c r="EC24">
        <v>3671.88846153846</v>
      </c>
      <c r="ED24">
        <v>15</v>
      </c>
      <c r="EE24">
        <v>1599848420.0999999</v>
      </c>
      <c r="EF24" t="s">
        <v>407</v>
      </c>
      <c r="EG24">
        <v>1599848410.5999999</v>
      </c>
      <c r="EH24">
        <v>1599848420.0999999</v>
      </c>
      <c r="EI24">
        <v>49</v>
      </c>
      <c r="EJ24">
        <v>5.8000000000000003E-2</v>
      </c>
      <c r="EK24">
        <v>0</v>
      </c>
      <c r="EL24">
        <v>34.631999999999998</v>
      </c>
      <c r="EM24">
        <v>1.347</v>
      </c>
      <c r="EN24">
        <v>400</v>
      </c>
      <c r="EO24">
        <v>16</v>
      </c>
      <c r="EP24">
        <v>0.09</v>
      </c>
      <c r="EQ24">
        <v>0.03</v>
      </c>
      <c r="ER24">
        <v>-18.936795</v>
      </c>
      <c r="ES24">
        <v>5.0994371482203198E-2</v>
      </c>
      <c r="ET24">
        <v>0.33699693540891401</v>
      </c>
      <c r="EU24">
        <v>1</v>
      </c>
      <c r="EV24">
        <v>3.5585745000000002</v>
      </c>
      <c r="EW24">
        <v>6.3547542213879205E-2</v>
      </c>
      <c r="EX24">
        <v>4.9810941666967097E-2</v>
      </c>
      <c r="EY24">
        <v>1</v>
      </c>
      <c r="EZ24">
        <v>2</v>
      </c>
      <c r="FA24">
        <v>2</v>
      </c>
      <c r="FB24" t="s">
        <v>382</v>
      </c>
      <c r="FC24">
        <v>2.9366599999999998</v>
      </c>
      <c r="FD24">
        <v>2.88524</v>
      </c>
      <c r="FE24">
        <v>8.9366200000000007E-2</v>
      </c>
      <c r="FF24">
        <v>9.9856700000000007E-2</v>
      </c>
      <c r="FG24">
        <v>9.7226900000000005E-2</v>
      </c>
      <c r="FH24">
        <v>8.7100899999999995E-2</v>
      </c>
      <c r="FI24">
        <v>29307.200000000001</v>
      </c>
      <c r="FJ24">
        <v>29589.7</v>
      </c>
      <c r="FK24">
        <v>29800.7</v>
      </c>
      <c r="FL24">
        <v>29975.4</v>
      </c>
      <c r="FM24">
        <v>35845.5</v>
      </c>
      <c r="FN24">
        <v>34942.199999999997</v>
      </c>
      <c r="FO24">
        <v>43155</v>
      </c>
      <c r="FP24">
        <v>41074.699999999997</v>
      </c>
      <c r="FQ24">
        <v>2.0780699999999999</v>
      </c>
      <c r="FR24">
        <v>2.0618500000000002</v>
      </c>
      <c r="FS24">
        <v>2.66731E-3</v>
      </c>
      <c r="FT24">
        <v>0</v>
      </c>
      <c r="FU24">
        <v>22.920500000000001</v>
      </c>
      <c r="FV24">
        <v>999.9</v>
      </c>
      <c r="FW24">
        <v>35.167000000000002</v>
      </c>
      <c r="FX24">
        <v>29.254999999999999</v>
      </c>
      <c r="FY24">
        <v>14.1624</v>
      </c>
      <c r="FZ24">
        <v>63.4054</v>
      </c>
      <c r="GA24">
        <v>35.913499999999999</v>
      </c>
      <c r="GB24">
        <v>1</v>
      </c>
      <c r="GC24">
        <v>-6.3226599999999994E-2</v>
      </c>
      <c r="GD24">
        <v>1.2064699999999999</v>
      </c>
      <c r="GE24">
        <v>20.262799999999999</v>
      </c>
      <c r="GF24">
        <v>5.2508299999999997</v>
      </c>
      <c r="GG24">
        <v>12.039899999999999</v>
      </c>
      <c r="GH24">
        <v>5.0255000000000001</v>
      </c>
      <c r="GI24">
        <v>3.3010000000000002</v>
      </c>
      <c r="GJ24">
        <v>999.9</v>
      </c>
      <c r="GK24">
        <v>9999</v>
      </c>
      <c r="GL24">
        <v>9999</v>
      </c>
      <c r="GM24">
        <v>9999</v>
      </c>
      <c r="GN24">
        <v>1.8778999999999999</v>
      </c>
      <c r="GO24">
        <v>1.87958</v>
      </c>
      <c r="GP24">
        <v>1.8784799999999999</v>
      </c>
      <c r="GQ24">
        <v>1.8789400000000001</v>
      </c>
      <c r="GR24">
        <v>1.8804099999999999</v>
      </c>
      <c r="GS24">
        <v>1.8749899999999999</v>
      </c>
      <c r="GT24">
        <v>1.88202</v>
      </c>
      <c r="GU24">
        <v>1.87683</v>
      </c>
      <c r="GV24">
        <v>0</v>
      </c>
      <c r="GW24">
        <v>0</v>
      </c>
      <c r="GX24">
        <v>0</v>
      </c>
      <c r="GY24">
        <v>0</v>
      </c>
      <c r="GZ24" t="s">
        <v>374</v>
      </c>
      <c r="HA24" t="s">
        <v>375</v>
      </c>
      <c r="HB24" t="s">
        <v>376</v>
      </c>
      <c r="HC24" t="s">
        <v>376</v>
      </c>
      <c r="HD24" t="s">
        <v>376</v>
      </c>
      <c r="HE24" t="s">
        <v>376</v>
      </c>
      <c r="HF24">
        <v>0</v>
      </c>
      <c r="HG24">
        <v>100</v>
      </c>
      <c r="HH24">
        <v>100</v>
      </c>
      <c r="HI24">
        <v>34.631999999999998</v>
      </c>
      <c r="HJ24">
        <v>1.3472</v>
      </c>
      <c r="HK24">
        <v>34.632399999999997</v>
      </c>
      <c r="HL24">
        <v>0</v>
      </c>
      <c r="HM24">
        <v>0</v>
      </c>
      <c r="HN24">
        <v>0</v>
      </c>
      <c r="HO24">
        <v>1.3471904761904701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0.6</v>
      </c>
      <c r="HX24">
        <v>0.4</v>
      </c>
      <c r="HY24">
        <v>2</v>
      </c>
      <c r="HZ24">
        <v>483.69900000000001</v>
      </c>
      <c r="IA24">
        <v>527.28200000000004</v>
      </c>
      <c r="IB24">
        <v>21.7256</v>
      </c>
      <c r="IC24">
        <v>26.4757</v>
      </c>
      <c r="ID24">
        <v>29.9999</v>
      </c>
      <c r="IE24">
        <v>26.494</v>
      </c>
      <c r="IF24">
        <v>26.467500000000001</v>
      </c>
      <c r="IG24">
        <v>18.616299999999999</v>
      </c>
      <c r="IH24">
        <v>100</v>
      </c>
      <c r="II24">
        <v>2.4585499999999998</v>
      </c>
      <c r="IJ24">
        <v>21.7394</v>
      </c>
      <c r="IK24">
        <v>400</v>
      </c>
      <c r="IL24">
        <v>10.828900000000001</v>
      </c>
      <c r="IM24">
        <v>100.989</v>
      </c>
      <c r="IN24">
        <v>111.878</v>
      </c>
    </row>
    <row r="25" spans="1:248" x14ac:dyDescent="0.35">
      <c r="A25">
        <v>8</v>
      </c>
      <c r="B25">
        <v>1599848566.5999999</v>
      </c>
      <c r="C25">
        <v>853</v>
      </c>
      <c r="D25" t="s">
        <v>408</v>
      </c>
      <c r="E25" t="s">
        <v>409</v>
      </c>
      <c r="F25">
        <v>1599848566.5999999</v>
      </c>
      <c r="G25">
        <f t="shared" si="0"/>
        <v>2.9443093493572042E-3</v>
      </c>
      <c r="H25">
        <f t="shared" si="1"/>
        <v>10.684032184684622</v>
      </c>
      <c r="I25">
        <f t="shared" si="2"/>
        <v>385.8</v>
      </c>
      <c r="J25">
        <f t="shared" si="3"/>
        <v>330.57845939582654</v>
      </c>
      <c r="K25">
        <f t="shared" si="4"/>
        <v>33.573248170999008</v>
      </c>
      <c r="L25">
        <f t="shared" si="5"/>
        <v>39.181497693599994</v>
      </c>
      <c r="M25">
        <f t="shared" si="6"/>
        <v>0.35975330808343231</v>
      </c>
      <c r="N25">
        <f t="shared" si="7"/>
        <v>2.9511857381191029</v>
      </c>
      <c r="O25">
        <f t="shared" si="8"/>
        <v>0.33704494638876137</v>
      </c>
      <c r="P25">
        <f t="shared" si="9"/>
        <v>0.21257378830963045</v>
      </c>
      <c r="Q25">
        <f t="shared" si="10"/>
        <v>41.250588229195714</v>
      </c>
      <c r="R25">
        <f t="shared" si="11"/>
        <v>22.994097016615925</v>
      </c>
      <c r="S25">
        <f t="shared" si="12"/>
        <v>22.997599999999998</v>
      </c>
      <c r="T25">
        <f t="shared" si="13"/>
        <v>2.8193121505244068</v>
      </c>
      <c r="U25">
        <f t="shared" si="14"/>
        <v>67.14281735315663</v>
      </c>
      <c r="V25">
        <f t="shared" si="15"/>
        <v>1.9529711832507999</v>
      </c>
      <c r="W25">
        <f t="shared" si="16"/>
        <v>2.9086822094142937</v>
      </c>
      <c r="X25">
        <f t="shared" si="17"/>
        <v>0.86634096727360688</v>
      </c>
      <c r="Y25">
        <f t="shared" si="18"/>
        <v>-129.84404230665271</v>
      </c>
      <c r="Z25">
        <f t="shared" si="19"/>
        <v>82.193294560262316</v>
      </c>
      <c r="AA25">
        <f t="shared" si="20"/>
        <v>5.7883183357618933</v>
      </c>
      <c r="AB25">
        <f t="shared" si="21"/>
        <v>-0.61184118143277999</v>
      </c>
      <c r="AC25">
        <v>14</v>
      </c>
      <c r="AD25">
        <v>3</v>
      </c>
      <c r="AE25">
        <f t="shared" si="22"/>
        <v>1</v>
      </c>
      <c r="AF25">
        <f t="shared" si="23"/>
        <v>0</v>
      </c>
      <c r="AG25">
        <f t="shared" si="24"/>
        <v>54164.042298469678</v>
      </c>
      <c r="AH25" t="s">
        <v>372</v>
      </c>
      <c r="AI25">
        <v>10470.4</v>
      </c>
      <c r="AJ25">
        <v>733.60199999999998</v>
      </c>
      <c r="AK25">
        <v>3150.49</v>
      </c>
      <c r="AL25">
        <f t="shared" si="25"/>
        <v>2416.8879999999999</v>
      </c>
      <c r="AM25">
        <f t="shared" si="26"/>
        <v>0.76714669781526046</v>
      </c>
      <c r="AN25">
        <v>-0.81706076451443699</v>
      </c>
      <c r="AO25" t="s">
        <v>410</v>
      </c>
      <c r="AP25">
        <v>10488.7</v>
      </c>
      <c r="AQ25">
        <v>904.72911999999997</v>
      </c>
      <c r="AR25">
        <v>2587.37</v>
      </c>
      <c r="AS25">
        <f t="shared" si="27"/>
        <v>0.65032866578803961</v>
      </c>
      <c r="AT25">
        <v>0.5</v>
      </c>
      <c r="AU25">
        <f t="shared" si="28"/>
        <v>210.58937403015332</v>
      </c>
      <c r="AV25">
        <f t="shared" si="29"/>
        <v>10.684032184684622</v>
      </c>
      <c r="AW25">
        <f t="shared" si="30"/>
        <v>68.476153321084027</v>
      </c>
      <c r="AX25">
        <f t="shared" si="31"/>
        <v>0.71716453387030077</v>
      </c>
      <c r="AY25">
        <f t="shared" si="32"/>
        <v>5.4613833210560139E-2</v>
      </c>
      <c r="AZ25">
        <f t="shared" si="33"/>
        <v>0.21764185253751875</v>
      </c>
      <c r="BA25" t="s">
        <v>411</v>
      </c>
      <c r="BB25">
        <v>731.8</v>
      </c>
      <c r="BC25">
        <f t="shared" si="34"/>
        <v>1855.57</v>
      </c>
      <c r="BD25">
        <f t="shared" si="35"/>
        <v>0.90680539133527704</v>
      </c>
      <c r="BE25">
        <f t="shared" si="36"/>
        <v>0.23282024567017681</v>
      </c>
      <c r="BF25">
        <f t="shared" si="37"/>
        <v>0.90768687343831589</v>
      </c>
      <c r="BG25">
        <f t="shared" si="38"/>
        <v>0.23299383339236238</v>
      </c>
      <c r="BH25">
        <f t="shared" si="39"/>
        <v>0.733479414677352</v>
      </c>
      <c r="BI25">
        <f t="shared" si="40"/>
        <v>0.266520585322648</v>
      </c>
      <c r="BJ25">
        <v>566</v>
      </c>
      <c r="BK25">
        <v>300</v>
      </c>
      <c r="BL25">
        <v>300</v>
      </c>
      <c r="BM25">
        <v>300</v>
      </c>
      <c r="BN25">
        <v>10488.7</v>
      </c>
      <c r="BO25">
        <v>2492.87</v>
      </c>
      <c r="BP25">
        <v>-8.5236500000000007E-3</v>
      </c>
      <c r="BQ25">
        <v>2.83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249.827</v>
      </c>
      <c r="CC25">
        <f t="shared" si="42"/>
        <v>210.58937403015332</v>
      </c>
      <c r="CD25">
        <f t="shared" si="43"/>
        <v>0.84294081116193731</v>
      </c>
      <c r="CE25">
        <f t="shared" si="44"/>
        <v>0.19588162232387485</v>
      </c>
      <c r="CF25">
        <v>1599848566.5999999</v>
      </c>
      <c r="CG25">
        <v>385.8</v>
      </c>
      <c r="CH25">
        <v>399.983</v>
      </c>
      <c r="CI25">
        <v>19.229900000000001</v>
      </c>
      <c r="CJ25">
        <v>15.764900000000001</v>
      </c>
      <c r="CK25">
        <v>351.23500000000001</v>
      </c>
      <c r="CL25">
        <v>17.882100000000001</v>
      </c>
      <c r="CM25">
        <v>500.03300000000002</v>
      </c>
      <c r="CN25">
        <v>101.35899999999999</v>
      </c>
      <c r="CO25">
        <v>0.20009199999999999</v>
      </c>
      <c r="CP25">
        <v>23.514199999999999</v>
      </c>
      <c r="CQ25">
        <v>22.997599999999998</v>
      </c>
      <c r="CR25">
        <v>999.9</v>
      </c>
      <c r="CS25">
        <v>0</v>
      </c>
      <c r="CT25">
        <v>0</v>
      </c>
      <c r="CU25">
        <v>9988.1200000000008</v>
      </c>
      <c r="CV25">
        <v>0</v>
      </c>
      <c r="CW25">
        <v>1.5289399999999999E-3</v>
      </c>
      <c r="CX25">
        <v>-14.1822</v>
      </c>
      <c r="CY25">
        <v>393.36500000000001</v>
      </c>
      <c r="CZ25">
        <v>406.38900000000001</v>
      </c>
      <c r="DA25">
        <v>3.4649800000000002</v>
      </c>
      <c r="DB25">
        <v>399.983</v>
      </c>
      <c r="DC25">
        <v>15.764900000000001</v>
      </c>
      <c r="DD25">
        <v>1.9491099999999999</v>
      </c>
      <c r="DE25">
        <v>1.5979099999999999</v>
      </c>
      <c r="DF25">
        <v>17.036899999999999</v>
      </c>
      <c r="DG25">
        <v>13.938599999999999</v>
      </c>
      <c r="DH25">
        <v>249.827</v>
      </c>
      <c r="DI25">
        <v>0.89999099999999999</v>
      </c>
      <c r="DJ25">
        <v>0.100009</v>
      </c>
      <c r="DK25">
        <v>0</v>
      </c>
      <c r="DL25">
        <v>905.82500000000005</v>
      </c>
      <c r="DM25">
        <v>4.9990300000000003</v>
      </c>
      <c r="DN25">
        <v>2212.79</v>
      </c>
      <c r="DO25">
        <v>1906.19</v>
      </c>
      <c r="DP25">
        <v>36.936999999999998</v>
      </c>
      <c r="DQ25">
        <v>41.061999999999998</v>
      </c>
      <c r="DR25">
        <v>39.375</v>
      </c>
      <c r="DS25">
        <v>40.061999999999998</v>
      </c>
      <c r="DT25">
        <v>39.561999999999998</v>
      </c>
      <c r="DU25">
        <v>220.34</v>
      </c>
      <c r="DV25">
        <v>24.49</v>
      </c>
      <c r="DW25">
        <v>0</v>
      </c>
      <c r="DX25">
        <v>120.200000047684</v>
      </c>
      <c r="DY25">
        <v>0</v>
      </c>
      <c r="DZ25">
        <v>904.72911999999997</v>
      </c>
      <c r="EA25">
        <v>7.8679230863960798</v>
      </c>
      <c r="EB25">
        <v>18.374615447950202</v>
      </c>
      <c r="EC25">
        <v>2212.59</v>
      </c>
      <c r="ED25">
        <v>15</v>
      </c>
      <c r="EE25">
        <v>1599848505.5999999</v>
      </c>
      <c r="EF25" t="s">
        <v>412</v>
      </c>
      <c r="EG25">
        <v>1599848494.0999999</v>
      </c>
      <c r="EH25">
        <v>1599848505.5999999</v>
      </c>
      <c r="EI25">
        <v>50</v>
      </c>
      <c r="EJ25">
        <v>-6.7000000000000004E-2</v>
      </c>
      <c r="EK25">
        <v>1E-3</v>
      </c>
      <c r="EL25">
        <v>34.566000000000003</v>
      </c>
      <c r="EM25">
        <v>1.3480000000000001</v>
      </c>
      <c r="EN25">
        <v>400</v>
      </c>
      <c r="EO25">
        <v>16</v>
      </c>
      <c r="EP25">
        <v>0.17</v>
      </c>
      <c r="EQ25">
        <v>0.04</v>
      </c>
      <c r="ER25">
        <v>-14.172185000000001</v>
      </c>
      <c r="ES25">
        <v>-0.348806003752339</v>
      </c>
      <c r="ET25">
        <v>5.3924222525688598E-2</v>
      </c>
      <c r="EU25">
        <v>0</v>
      </c>
      <c r="EV25">
        <v>3.4756944999999999</v>
      </c>
      <c r="EW25">
        <v>-4.7950919324583903E-2</v>
      </c>
      <c r="EX25">
        <v>5.04752461608659E-3</v>
      </c>
      <c r="EY25">
        <v>1</v>
      </c>
      <c r="EZ25">
        <v>1</v>
      </c>
      <c r="FA25">
        <v>2</v>
      </c>
      <c r="FB25" t="s">
        <v>413</v>
      </c>
      <c r="FC25">
        <v>2.9366400000000001</v>
      </c>
      <c r="FD25">
        <v>2.8851800000000001</v>
      </c>
      <c r="FE25">
        <v>9.0394100000000005E-2</v>
      </c>
      <c r="FF25">
        <v>9.9871600000000005E-2</v>
      </c>
      <c r="FG25">
        <v>9.6749100000000005E-2</v>
      </c>
      <c r="FH25">
        <v>8.6994500000000002E-2</v>
      </c>
      <c r="FI25">
        <v>29275.8</v>
      </c>
      <c r="FJ25">
        <v>29590.2</v>
      </c>
      <c r="FK25">
        <v>29802.400000000001</v>
      </c>
      <c r="FL25">
        <v>29976.3</v>
      </c>
      <c r="FM25">
        <v>35866.9</v>
      </c>
      <c r="FN25">
        <v>34947.800000000003</v>
      </c>
      <c r="FO25">
        <v>43157.7</v>
      </c>
      <c r="FP25">
        <v>41076.5</v>
      </c>
      <c r="FQ25">
        <v>2.0813700000000002</v>
      </c>
      <c r="FR25">
        <v>2.0621800000000001</v>
      </c>
      <c r="FS25">
        <v>2.1010600000000001E-3</v>
      </c>
      <c r="FT25">
        <v>0</v>
      </c>
      <c r="FU25">
        <v>22.963000000000001</v>
      </c>
      <c r="FV25">
        <v>999.9</v>
      </c>
      <c r="FW25">
        <v>34.738999999999997</v>
      </c>
      <c r="FX25">
        <v>29.295999999999999</v>
      </c>
      <c r="FY25">
        <v>14.021699999999999</v>
      </c>
      <c r="FZ25">
        <v>63.645499999999998</v>
      </c>
      <c r="GA25">
        <v>35.921500000000002</v>
      </c>
      <c r="GB25">
        <v>1</v>
      </c>
      <c r="GC25">
        <v>-6.3645800000000002E-2</v>
      </c>
      <c r="GD25">
        <v>1.4876199999999999</v>
      </c>
      <c r="GE25">
        <v>20.261700000000001</v>
      </c>
      <c r="GF25">
        <v>5.2512800000000004</v>
      </c>
      <c r="GG25">
        <v>12.039899999999999</v>
      </c>
      <c r="GH25">
        <v>5.0255999999999998</v>
      </c>
      <c r="GI25">
        <v>3.3010000000000002</v>
      </c>
      <c r="GJ25">
        <v>999.9</v>
      </c>
      <c r="GK25">
        <v>9999</v>
      </c>
      <c r="GL25">
        <v>9999</v>
      </c>
      <c r="GM25">
        <v>9999</v>
      </c>
      <c r="GN25">
        <v>1.8778999999999999</v>
      </c>
      <c r="GO25">
        <v>1.87954</v>
      </c>
      <c r="GP25">
        <v>1.8783799999999999</v>
      </c>
      <c r="GQ25">
        <v>1.8789100000000001</v>
      </c>
      <c r="GR25">
        <v>1.88036</v>
      </c>
      <c r="GS25">
        <v>1.87493</v>
      </c>
      <c r="GT25">
        <v>1.8819999999999999</v>
      </c>
      <c r="GU25">
        <v>1.8768199999999999</v>
      </c>
      <c r="GV25">
        <v>0</v>
      </c>
      <c r="GW25">
        <v>0</v>
      </c>
      <c r="GX25">
        <v>0</v>
      </c>
      <c r="GY25">
        <v>0</v>
      </c>
      <c r="GZ25" t="s">
        <v>374</v>
      </c>
      <c r="HA25" t="s">
        <v>375</v>
      </c>
      <c r="HB25" t="s">
        <v>376</v>
      </c>
      <c r="HC25" t="s">
        <v>376</v>
      </c>
      <c r="HD25" t="s">
        <v>376</v>
      </c>
      <c r="HE25" t="s">
        <v>376</v>
      </c>
      <c r="HF25">
        <v>0</v>
      </c>
      <c r="HG25">
        <v>100</v>
      </c>
      <c r="HH25">
        <v>100</v>
      </c>
      <c r="HI25">
        <v>34.564999999999998</v>
      </c>
      <c r="HJ25">
        <v>1.3478000000000001</v>
      </c>
      <c r="HK25">
        <v>34.565571428571403</v>
      </c>
      <c r="HL25">
        <v>0</v>
      </c>
      <c r="HM25">
        <v>0</v>
      </c>
      <c r="HN25">
        <v>0</v>
      </c>
      <c r="HO25">
        <v>1.3477600000000001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1.2</v>
      </c>
      <c r="HX25">
        <v>1</v>
      </c>
      <c r="HY25">
        <v>2</v>
      </c>
      <c r="HZ25">
        <v>485.63600000000002</v>
      </c>
      <c r="IA25">
        <v>527.48599999999999</v>
      </c>
      <c r="IB25">
        <v>21.627099999999999</v>
      </c>
      <c r="IC25">
        <v>26.457799999999999</v>
      </c>
      <c r="ID25">
        <v>30.0002</v>
      </c>
      <c r="IE25">
        <v>26.486999999999998</v>
      </c>
      <c r="IF25">
        <v>26.465299999999999</v>
      </c>
      <c r="IG25">
        <v>18.6204</v>
      </c>
      <c r="IH25">
        <v>100</v>
      </c>
      <c r="II25">
        <v>0</v>
      </c>
      <c r="IJ25">
        <v>21.629799999999999</v>
      </c>
      <c r="IK25">
        <v>400</v>
      </c>
      <c r="IL25">
        <v>2.39242</v>
      </c>
      <c r="IM25">
        <v>100.995</v>
      </c>
      <c r="IN25">
        <v>111.88200000000001</v>
      </c>
    </row>
    <row r="26" spans="1:248" x14ac:dyDescent="0.35">
      <c r="A26">
        <v>9</v>
      </c>
      <c r="B26">
        <v>1599848633.0999999</v>
      </c>
      <c r="C26">
        <v>919.5</v>
      </c>
      <c r="D26" t="s">
        <v>414</v>
      </c>
      <c r="E26" t="s">
        <v>415</v>
      </c>
      <c r="F26">
        <v>1599848633.0999999</v>
      </c>
      <c r="G26">
        <f t="shared" si="0"/>
        <v>2.878052197479543E-3</v>
      </c>
      <c r="H26">
        <f t="shared" si="1"/>
        <v>6.4565467786755182</v>
      </c>
      <c r="I26">
        <f t="shared" si="2"/>
        <v>390.86799999999999</v>
      </c>
      <c r="J26">
        <f t="shared" si="3"/>
        <v>354.32812224038361</v>
      </c>
      <c r="K26">
        <f t="shared" si="4"/>
        <v>35.982017270229726</v>
      </c>
      <c r="L26">
        <f t="shared" si="5"/>
        <v>39.692641491319996</v>
      </c>
      <c r="M26">
        <f t="shared" si="6"/>
        <v>0.34807915005312129</v>
      </c>
      <c r="N26">
        <f t="shared" si="7"/>
        <v>2.953122979111412</v>
      </c>
      <c r="O26">
        <f t="shared" si="8"/>
        <v>0.3267869085034496</v>
      </c>
      <c r="P26">
        <f t="shared" si="9"/>
        <v>0.20604621331218556</v>
      </c>
      <c r="Q26">
        <f t="shared" si="10"/>
        <v>24.735768710620285</v>
      </c>
      <c r="R26">
        <f t="shared" si="11"/>
        <v>22.893156702285754</v>
      </c>
      <c r="S26">
        <f t="shared" si="12"/>
        <v>22.978999999999999</v>
      </c>
      <c r="T26">
        <f t="shared" si="13"/>
        <v>2.8161397233569101</v>
      </c>
      <c r="U26">
        <f t="shared" si="14"/>
        <v>66.877455791955086</v>
      </c>
      <c r="V26">
        <f t="shared" si="15"/>
        <v>1.942732548692</v>
      </c>
      <c r="W26">
        <f t="shared" si="16"/>
        <v>2.904913958951318</v>
      </c>
      <c r="X26">
        <f t="shared" si="17"/>
        <v>0.87340717466491014</v>
      </c>
      <c r="Y26">
        <f t="shared" si="18"/>
        <v>-126.92210190884785</v>
      </c>
      <c r="Z26">
        <f t="shared" si="19"/>
        <v>81.785543119810242</v>
      </c>
      <c r="AA26">
        <f t="shared" si="20"/>
        <v>5.7546562753449049</v>
      </c>
      <c r="AB26">
        <f t="shared" si="21"/>
        <v>-14.646133803072416</v>
      </c>
      <c r="AC26">
        <v>14</v>
      </c>
      <c r="AD26">
        <v>3</v>
      </c>
      <c r="AE26">
        <f t="shared" si="22"/>
        <v>1</v>
      </c>
      <c r="AF26">
        <f t="shared" si="23"/>
        <v>0</v>
      </c>
      <c r="AG26">
        <f t="shared" si="24"/>
        <v>54224.957195168237</v>
      </c>
      <c r="AH26" t="s">
        <v>372</v>
      </c>
      <c r="AI26">
        <v>10470.4</v>
      </c>
      <c r="AJ26">
        <v>733.60199999999998</v>
      </c>
      <c r="AK26">
        <v>3150.49</v>
      </c>
      <c r="AL26">
        <f t="shared" si="25"/>
        <v>2416.8879999999999</v>
      </c>
      <c r="AM26">
        <f t="shared" si="26"/>
        <v>0.76714669781526046</v>
      </c>
      <c r="AN26">
        <v>-0.81706076451443699</v>
      </c>
      <c r="AO26" t="s">
        <v>416</v>
      </c>
      <c r="AP26">
        <v>10480.200000000001</v>
      </c>
      <c r="AQ26">
        <v>853.19215384615404</v>
      </c>
      <c r="AR26">
        <v>2684.66</v>
      </c>
      <c r="AS26">
        <f t="shared" si="27"/>
        <v>0.68219731591853194</v>
      </c>
      <c r="AT26">
        <v>0.5</v>
      </c>
      <c r="AU26">
        <f t="shared" si="28"/>
        <v>126.33137411231176</v>
      </c>
      <c r="AV26">
        <f t="shared" si="29"/>
        <v>6.4565467786755182</v>
      </c>
      <c r="AW26">
        <f t="shared" si="30"/>
        <v>43.091462167859497</v>
      </c>
      <c r="AX26">
        <f t="shared" si="31"/>
        <v>0.72923945676547486</v>
      </c>
      <c r="AY26">
        <f t="shared" si="32"/>
        <v>5.7575622795993146E-2</v>
      </c>
      <c r="AZ26">
        <f t="shared" si="33"/>
        <v>0.1735154544709572</v>
      </c>
      <c r="BA26" t="s">
        <v>417</v>
      </c>
      <c r="BB26">
        <v>726.9</v>
      </c>
      <c r="BC26">
        <f t="shared" si="34"/>
        <v>1957.7599999999998</v>
      </c>
      <c r="BD26">
        <f t="shared" si="35"/>
        <v>0.93549150363366607</v>
      </c>
      <c r="BE26">
        <f t="shared" si="36"/>
        <v>0.19220660260192524</v>
      </c>
      <c r="BF26">
        <f t="shared" si="37"/>
        <v>0.93870497245794116</v>
      </c>
      <c r="BG26">
        <f t="shared" si="38"/>
        <v>0.19273958909142663</v>
      </c>
      <c r="BH26">
        <f t="shared" si="39"/>
        <v>0.79701714429259707</v>
      </c>
      <c r="BI26">
        <f t="shared" si="40"/>
        <v>0.20298285570740293</v>
      </c>
      <c r="BJ26">
        <v>568</v>
      </c>
      <c r="BK26">
        <v>300</v>
      </c>
      <c r="BL26">
        <v>300</v>
      </c>
      <c r="BM26">
        <v>300</v>
      </c>
      <c r="BN26">
        <v>10480.200000000001</v>
      </c>
      <c r="BO26">
        <v>2580.98</v>
      </c>
      <c r="BP26">
        <v>-8.6035799999999996E-3</v>
      </c>
      <c r="BQ26">
        <v>5.55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149.87700000000001</v>
      </c>
      <c r="CC26">
        <f t="shared" si="42"/>
        <v>126.33137411231176</v>
      </c>
      <c r="CD26">
        <f t="shared" si="43"/>
        <v>0.84290033902674699</v>
      </c>
      <c r="CE26">
        <f t="shared" si="44"/>
        <v>0.19580067805349419</v>
      </c>
      <c r="CF26">
        <v>1599848633.0999999</v>
      </c>
      <c r="CG26">
        <v>390.86799999999999</v>
      </c>
      <c r="CH26">
        <v>399.96499999999997</v>
      </c>
      <c r="CI26">
        <v>19.130800000000001</v>
      </c>
      <c r="CJ26">
        <v>15.743499999999999</v>
      </c>
      <c r="CK26">
        <v>356.267</v>
      </c>
      <c r="CL26">
        <v>17.784800000000001</v>
      </c>
      <c r="CM26">
        <v>500.04300000000001</v>
      </c>
      <c r="CN26">
        <v>101.35</v>
      </c>
      <c r="CO26">
        <v>0.19999</v>
      </c>
      <c r="CP26">
        <v>23.492699999999999</v>
      </c>
      <c r="CQ26">
        <v>22.978999999999999</v>
      </c>
      <c r="CR26">
        <v>999.9</v>
      </c>
      <c r="CS26">
        <v>0</v>
      </c>
      <c r="CT26">
        <v>0</v>
      </c>
      <c r="CU26">
        <v>10000</v>
      </c>
      <c r="CV26">
        <v>0</v>
      </c>
      <c r="CW26">
        <v>1.5289399999999999E-3</v>
      </c>
      <c r="CX26">
        <v>-9.1323899999999991</v>
      </c>
      <c r="CY26">
        <v>398.45600000000002</v>
      </c>
      <c r="CZ26">
        <v>406.363</v>
      </c>
      <c r="DA26">
        <v>3.3890099999999999</v>
      </c>
      <c r="DB26">
        <v>399.96499999999997</v>
      </c>
      <c r="DC26">
        <v>15.743499999999999</v>
      </c>
      <c r="DD26">
        <v>1.93909</v>
      </c>
      <c r="DE26">
        <v>1.59561</v>
      </c>
      <c r="DF26">
        <v>16.955500000000001</v>
      </c>
      <c r="DG26">
        <v>13.916499999999999</v>
      </c>
      <c r="DH26">
        <v>149.87700000000001</v>
      </c>
      <c r="DI26">
        <v>0.89999099999999999</v>
      </c>
      <c r="DJ26">
        <v>0.100009</v>
      </c>
      <c r="DK26">
        <v>0</v>
      </c>
      <c r="DL26">
        <v>855.94100000000003</v>
      </c>
      <c r="DM26">
        <v>4.9990300000000003</v>
      </c>
      <c r="DN26">
        <v>1255.8900000000001</v>
      </c>
      <c r="DO26">
        <v>1128</v>
      </c>
      <c r="DP26">
        <v>36.686999999999998</v>
      </c>
      <c r="DQ26">
        <v>40.936999999999998</v>
      </c>
      <c r="DR26">
        <v>39.186999999999998</v>
      </c>
      <c r="DS26">
        <v>39.936999999999998</v>
      </c>
      <c r="DT26">
        <v>39.375</v>
      </c>
      <c r="DU26">
        <v>130.38999999999999</v>
      </c>
      <c r="DV26">
        <v>14.49</v>
      </c>
      <c r="DW26">
        <v>0</v>
      </c>
      <c r="DX26">
        <v>66.200000047683702</v>
      </c>
      <c r="DY26">
        <v>0</v>
      </c>
      <c r="DZ26">
        <v>853.19215384615404</v>
      </c>
      <c r="EA26">
        <v>24.798905994375701</v>
      </c>
      <c r="EB26">
        <v>35.469401703693798</v>
      </c>
      <c r="EC26">
        <v>1252.87846153846</v>
      </c>
      <c r="ED26">
        <v>15</v>
      </c>
      <c r="EE26">
        <v>1599848658.0999999</v>
      </c>
      <c r="EF26" t="s">
        <v>418</v>
      </c>
      <c r="EG26">
        <v>1599848655.0999999</v>
      </c>
      <c r="EH26">
        <v>1599848658.0999999</v>
      </c>
      <c r="EI26">
        <v>51</v>
      </c>
      <c r="EJ26">
        <v>3.5999999999999997E-2</v>
      </c>
      <c r="EK26">
        <v>-2E-3</v>
      </c>
      <c r="EL26">
        <v>34.600999999999999</v>
      </c>
      <c r="EM26">
        <v>1.3460000000000001</v>
      </c>
      <c r="EN26">
        <v>400</v>
      </c>
      <c r="EO26">
        <v>16</v>
      </c>
      <c r="EP26">
        <v>0.33</v>
      </c>
      <c r="EQ26">
        <v>0.04</v>
      </c>
      <c r="ER26">
        <v>-9.1941269999999999</v>
      </c>
      <c r="ES26">
        <v>3.3704240150096501E-2</v>
      </c>
      <c r="ET26">
        <v>6.4159708704139298E-2</v>
      </c>
      <c r="EU26">
        <v>1</v>
      </c>
      <c r="EV26">
        <v>3.3751155000000002</v>
      </c>
      <c r="EW26">
        <v>9.7215984990607796E-2</v>
      </c>
      <c r="EX26">
        <v>9.9711616549928508E-3</v>
      </c>
      <c r="EY26">
        <v>1</v>
      </c>
      <c r="EZ26">
        <v>2</v>
      </c>
      <c r="FA26">
        <v>2</v>
      </c>
      <c r="FB26" t="s">
        <v>382</v>
      </c>
      <c r="FC26">
        <v>2.9366699999999999</v>
      </c>
      <c r="FD26">
        <v>2.8851800000000001</v>
      </c>
      <c r="FE26">
        <v>9.1412900000000005E-2</v>
      </c>
      <c r="FF26">
        <v>9.9859799999999999E-2</v>
      </c>
      <c r="FG26">
        <v>9.63614E-2</v>
      </c>
      <c r="FH26">
        <v>8.6901800000000001E-2</v>
      </c>
      <c r="FI26">
        <v>29242.5</v>
      </c>
      <c r="FJ26">
        <v>29590.5</v>
      </c>
      <c r="FK26">
        <v>29801.8</v>
      </c>
      <c r="FL26">
        <v>29976.2</v>
      </c>
      <c r="FM26">
        <v>35881.699999999997</v>
      </c>
      <c r="FN26">
        <v>34951.599999999999</v>
      </c>
      <c r="FO26">
        <v>43156.7</v>
      </c>
      <c r="FP26">
        <v>41076.800000000003</v>
      </c>
      <c r="FQ26">
        <v>2.08175</v>
      </c>
      <c r="FR26">
        <v>2.0613800000000002</v>
      </c>
      <c r="FS26">
        <v>1.4901199999999999E-4</v>
      </c>
      <c r="FT26">
        <v>0</v>
      </c>
      <c r="FU26">
        <v>22.976500000000001</v>
      </c>
      <c r="FV26">
        <v>999.9</v>
      </c>
      <c r="FW26">
        <v>35.179000000000002</v>
      </c>
      <c r="FX26">
        <v>29.306000000000001</v>
      </c>
      <c r="FY26">
        <v>14.2087</v>
      </c>
      <c r="FZ26">
        <v>63.605499999999999</v>
      </c>
      <c r="GA26">
        <v>35.849400000000003</v>
      </c>
      <c r="GB26">
        <v>1</v>
      </c>
      <c r="GC26">
        <v>-6.4418199999999995E-2</v>
      </c>
      <c r="GD26">
        <v>1.2488300000000001</v>
      </c>
      <c r="GE26">
        <v>20.264800000000001</v>
      </c>
      <c r="GF26">
        <v>5.2481400000000002</v>
      </c>
      <c r="GG26">
        <v>12.039899999999999</v>
      </c>
      <c r="GH26">
        <v>5.0254500000000002</v>
      </c>
      <c r="GI26">
        <v>3.3010000000000002</v>
      </c>
      <c r="GJ26">
        <v>999.9</v>
      </c>
      <c r="GK26">
        <v>9999</v>
      </c>
      <c r="GL26">
        <v>9999</v>
      </c>
      <c r="GM26">
        <v>9999</v>
      </c>
      <c r="GN26">
        <v>1.87791</v>
      </c>
      <c r="GO26">
        <v>1.87958</v>
      </c>
      <c r="GP26">
        <v>1.87846</v>
      </c>
      <c r="GQ26">
        <v>1.87896</v>
      </c>
      <c r="GR26">
        <v>1.88039</v>
      </c>
      <c r="GS26">
        <v>1.875</v>
      </c>
      <c r="GT26">
        <v>1.88202</v>
      </c>
      <c r="GU26">
        <v>1.87683</v>
      </c>
      <c r="GV26">
        <v>0</v>
      </c>
      <c r="GW26">
        <v>0</v>
      </c>
      <c r="GX26">
        <v>0</v>
      </c>
      <c r="GY26">
        <v>0</v>
      </c>
      <c r="GZ26" t="s">
        <v>374</v>
      </c>
      <c r="HA26" t="s">
        <v>375</v>
      </c>
      <c r="HB26" t="s">
        <v>376</v>
      </c>
      <c r="HC26" t="s">
        <v>376</v>
      </c>
      <c r="HD26" t="s">
        <v>376</v>
      </c>
      <c r="HE26" t="s">
        <v>376</v>
      </c>
      <c r="HF26">
        <v>0</v>
      </c>
      <c r="HG26">
        <v>100</v>
      </c>
      <c r="HH26">
        <v>100</v>
      </c>
      <c r="HI26">
        <v>34.600999999999999</v>
      </c>
      <c r="HJ26">
        <v>1.3460000000000001</v>
      </c>
      <c r="HK26">
        <v>34.565571428571403</v>
      </c>
      <c r="HL26">
        <v>0</v>
      </c>
      <c r="HM26">
        <v>0</v>
      </c>
      <c r="HN26">
        <v>0</v>
      </c>
      <c r="HO26">
        <v>1.3477600000000001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2.2999999999999998</v>
      </c>
      <c r="HX26">
        <v>2.1</v>
      </c>
      <c r="HY26">
        <v>2</v>
      </c>
      <c r="HZ26">
        <v>485.84699999999998</v>
      </c>
      <c r="IA26">
        <v>526.92999999999995</v>
      </c>
      <c r="IB26">
        <v>21.775300000000001</v>
      </c>
      <c r="IC26">
        <v>26.453299999999999</v>
      </c>
      <c r="ID26">
        <v>30.0001</v>
      </c>
      <c r="IE26">
        <v>26.485099999999999</v>
      </c>
      <c r="IF26">
        <v>26.465299999999999</v>
      </c>
      <c r="IG26">
        <v>18.610600000000002</v>
      </c>
      <c r="IH26">
        <v>100</v>
      </c>
      <c r="II26">
        <v>4.6216900000000001</v>
      </c>
      <c r="IJ26">
        <v>21.7837</v>
      </c>
      <c r="IK26">
        <v>400</v>
      </c>
      <c r="IL26">
        <v>5.5136799999999999</v>
      </c>
      <c r="IM26">
        <v>100.99299999999999</v>
      </c>
      <c r="IN26">
        <v>111.88200000000001</v>
      </c>
    </row>
    <row r="27" spans="1:248" x14ac:dyDescent="0.35">
      <c r="A27">
        <v>10</v>
      </c>
      <c r="B27">
        <v>1599848767.5</v>
      </c>
      <c r="C27">
        <v>1053.9000000953699</v>
      </c>
      <c r="D27" t="s">
        <v>419</v>
      </c>
      <c r="E27" t="s">
        <v>420</v>
      </c>
      <c r="F27">
        <v>1599848767.5</v>
      </c>
      <c r="G27">
        <f t="shared" si="0"/>
        <v>2.7789026997696959E-3</v>
      </c>
      <c r="H27">
        <f t="shared" si="1"/>
        <v>4.3259569178891946</v>
      </c>
      <c r="I27">
        <f t="shared" si="2"/>
        <v>393.48200000000003</v>
      </c>
      <c r="J27">
        <f t="shared" si="3"/>
        <v>365.87567943483356</v>
      </c>
      <c r="K27">
        <f t="shared" si="4"/>
        <v>37.153932884853774</v>
      </c>
      <c r="L27">
        <f t="shared" si="5"/>
        <v>39.957298725022</v>
      </c>
      <c r="M27">
        <f t="shared" si="6"/>
        <v>0.32830328427186217</v>
      </c>
      <c r="N27">
        <f t="shared" si="7"/>
        <v>2.9524275463946852</v>
      </c>
      <c r="O27">
        <f t="shared" si="8"/>
        <v>0.30928661264262741</v>
      </c>
      <c r="P27">
        <f t="shared" si="9"/>
        <v>0.19492085002501747</v>
      </c>
      <c r="Q27">
        <f t="shared" si="10"/>
        <v>16.501803722247121</v>
      </c>
      <c r="R27">
        <f t="shared" si="11"/>
        <v>22.855757881379553</v>
      </c>
      <c r="S27">
        <f t="shared" si="12"/>
        <v>23.000900000000001</v>
      </c>
      <c r="T27">
        <f t="shared" si="13"/>
        <v>2.8198753269358132</v>
      </c>
      <c r="U27">
        <f t="shared" si="14"/>
        <v>66.456745023895365</v>
      </c>
      <c r="V27">
        <f t="shared" si="15"/>
        <v>1.9288123159711001</v>
      </c>
      <c r="W27">
        <f t="shared" si="16"/>
        <v>2.9023574887358254</v>
      </c>
      <c r="X27">
        <f t="shared" si="17"/>
        <v>0.89106301096471308</v>
      </c>
      <c r="Y27">
        <f t="shared" si="18"/>
        <v>-122.54960905984359</v>
      </c>
      <c r="Z27">
        <f t="shared" si="19"/>
        <v>75.956531896123053</v>
      </c>
      <c r="AA27">
        <f t="shared" si="20"/>
        <v>5.3459669066006654</v>
      </c>
      <c r="AB27">
        <f t="shared" si="21"/>
        <v>-24.745306534872753</v>
      </c>
      <c r="AC27">
        <v>14</v>
      </c>
      <c r="AD27">
        <v>3</v>
      </c>
      <c r="AE27">
        <f t="shared" si="22"/>
        <v>1</v>
      </c>
      <c r="AF27">
        <f t="shared" si="23"/>
        <v>0</v>
      </c>
      <c r="AG27">
        <f t="shared" si="24"/>
        <v>54207.052503822997</v>
      </c>
      <c r="AH27" t="s">
        <v>372</v>
      </c>
      <c r="AI27">
        <v>10470.4</v>
      </c>
      <c r="AJ27">
        <v>733.60199999999998</v>
      </c>
      <c r="AK27">
        <v>3150.49</v>
      </c>
      <c r="AL27">
        <f t="shared" si="25"/>
        <v>2416.8879999999999</v>
      </c>
      <c r="AM27">
        <f t="shared" si="26"/>
        <v>0.76714669781526046</v>
      </c>
      <c r="AN27">
        <v>-0.81706076451443699</v>
      </c>
      <c r="AO27" t="s">
        <v>421</v>
      </c>
      <c r="AP27">
        <v>10476.6</v>
      </c>
      <c r="AQ27">
        <v>824.54311538461502</v>
      </c>
      <c r="AR27">
        <v>2768.61</v>
      </c>
      <c r="AS27">
        <f t="shared" si="27"/>
        <v>0.70218155847713648</v>
      </c>
      <c r="AT27">
        <v>0.5</v>
      </c>
      <c r="AU27">
        <f t="shared" si="28"/>
        <v>84.320559953238927</v>
      </c>
      <c r="AV27">
        <f t="shared" si="29"/>
        <v>4.3259569178891946</v>
      </c>
      <c r="AW27">
        <f t="shared" si="30"/>
        <v>29.604171099815066</v>
      </c>
      <c r="AX27">
        <f t="shared" si="31"/>
        <v>0.73564351786636617</v>
      </c>
      <c r="AY27">
        <f t="shared" si="32"/>
        <v>6.0993637675743138E-2</v>
      </c>
      <c r="AZ27">
        <f t="shared" si="33"/>
        <v>0.13793203087469871</v>
      </c>
      <c r="BA27" t="s">
        <v>422</v>
      </c>
      <c r="BB27">
        <v>731.9</v>
      </c>
      <c r="BC27">
        <f t="shared" si="34"/>
        <v>2036.71</v>
      </c>
      <c r="BD27">
        <f t="shared" si="35"/>
        <v>0.95451334977261615</v>
      </c>
      <c r="BE27">
        <f t="shared" si="36"/>
        <v>0.15789364877883383</v>
      </c>
      <c r="BF27">
        <f t="shared" si="37"/>
        <v>0.95531166689044211</v>
      </c>
      <c r="BG27">
        <f t="shared" si="38"/>
        <v>0.1580048392809264</v>
      </c>
      <c r="BH27">
        <f t="shared" si="39"/>
        <v>0.84726718065277395</v>
      </c>
      <c r="BI27">
        <f t="shared" si="40"/>
        <v>0.15273281934722605</v>
      </c>
      <c r="BJ27">
        <v>570</v>
      </c>
      <c r="BK27">
        <v>300</v>
      </c>
      <c r="BL27">
        <v>300</v>
      </c>
      <c r="BM27">
        <v>300</v>
      </c>
      <c r="BN27">
        <v>10476.6</v>
      </c>
      <c r="BO27">
        <v>2701.65</v>
      </c>
      <c r="BP27">
        <v>-8.6443000000000006E-3</v>
      </c>
      <c r="BQ27">
        <v>-3.91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100.042</v>
      </c>
      <c r="CC27">
        <f t="shared" si="42"/>
        <v>84.320559953238927</v>
      </c>
      <c r="CD27">
        <f t="shared" si="43"/>
        <v>0.84285160185960817</v>
      </c>
      <c r="CE27">
        <f t="shared" si="44"/>
        <v>0.19570320371921646</v>
      </c>
      <c r="CF27">
        <v>1599848767.5</v>
      </c>
      <c r="CG27">
        <v>393.48200000000003</v>
      </c>
      <c r="CH27">
        <v>399.98500000000001</v>
      </c>
      <c r="CI27">
        <v>18.9941</v>
      </c>
      <c r="CJ27">
        <v>15.722899999999999</v>
      </c>
      <c r="CK27">
        <v>358.87900000000002</v>
      </c>
      <c r="CL27">
        <v>17.647300000000001</v>
      </c>
      <c r="CM27">
        <v>500.02199999999999</v>
      </c>
      <c r="CN27">
        <v>101.348</v>
      </c>
      <c r="CO27">
        <v>0.19997100000000001</v>
      </c>
      <c r="CP27">
        <v>23.478100000000001</v>
      </c>
      <c r="CQ27">
        <v>23.000900000000001</v>
      </c>
      <c r="CR27">
        <v>999.9</v>
      </c>
      <c r="CS27">
        <v>0</v>
      </c>
      <c r="CT27">
        <v>0</v>
      </c>
      <c r="CU27">
        <v>9996.25</v>
      </c>
      <c r="CV27">
        <v>0</v>
      </c>
      <c r="CW27">
        <v>1.5289399999999999E-3</v>
      </c>
      <c r="CX27">
        <v>-6.5022900000000003</v>
      </c>
      <c r="CY27">
        <v>401.101</v>
      </c>
      <c r="CZ27">
        <v>406.37400000000002</v>
      </c>
      <c r="DA27">
        <v>3.27121</v>
      </c>
      <c r="DB27">
        <v>399.98500000000001</v>
      </c>
      <c r="DC27">
        <v>15.722899999999999</v>
      </c>
      <c r="DD27">
        <v>1.92502</v>
      </c>
      <c r="DE27">
        <v>1.5934900000000001</v>
      </c>
      <c r="DF27">
        <v>16.840699999999998</v>
      </c>
      <c r="DG27">
        <v>13.896000000000001</v>
      </c>
      <c r="DH27">
        <v>100.042</v>
      </c>
      <c r="DI27">
        <v>0.89999099999999999</v>
      </c>
      <c r="DJ27">
        <v>0.100009</v>
      </c>
      <c r="DK27">
        <v>0</v>
      </c>
      <c r="DL27">
        <v>823.93</v>
      </c>
      <c r="DM27">
        <v>4.9990300000000003</v>
      </c>
      <c r="DN27">
        <v>806.06799999999998</v>
      </c>
      <c r="DO27">
        <v>739.99199999999996</v>
      </c>
      <c r="DP27">
        <v>36.125</v>
      </c>
      <c r="DQ27">
        <v>40.686999999999998</v>
      </c>
      <c r="DR27">
        <v>38.75</v>
      </c>
      <c r="DS27">
        <v>39.75</v>
      </c>
      <c r="DT27">
        <v>38.936999999999998</v>
      </c>
      <c r="DU27">
        <v>85.54</v>
      </c>
      <c r="DV27">
        <v>9.51</v>
      </c>
      <c r="DW27">
        <v>0</v>
      </c>
      <c r="DX27">
        <v>134</v>
      </c>
      <c r="DY27">
        <v>0</v>
      </c>
      <c r="DZ27">
        <v>824.54311538461502</v>
      </c>
      <c r="EA27">
        <v>-4.5342564005518398</v>
      </c>
      <c r="EB27">
        <v>-3.6423931695494298</v>
      </c>
      <c r="EC27">
        <v>806.35223076923103</v>
      </c>
      <c r="ED27">
        <v>15</v>
      </c>
      <c r="EE27">
        <v>1599848717.5999999</v>
      </c>
      <c r="EF27" t="s">
        <v>423</v>
      </c>
      <c r="EG27">
        <v>1599848711.0999999</v>
      </c>
      <c r="EH27">
        <v>1599848717.5999999</v>
      </c>
      <c r="EI27">
        <v>52</v>
      </c>
      <c r="EJ27">
        <v>2E-3</v>
      </c>
      <c r="EK27">
        <v>1E-3</v>
      </c>
      <c r="EL27">
        <v>34.603999999999999</v>
      </c>
      <c r="EM27">
        <v>1.347</v>
      </c>
      <c r="EN27">
        <v>400</v>
      </c>
      <c r="EO27">
        <v>16</v>
      </c>
      <c r="EP27">
        <v>0.35</v>
      </c>
      <c r="EQ27">
        <v>0.03</v>
      </c>
      <c r="ER27">
        <v>-6.5300385365853604</v>
      </c>
      <c r="ES27">
        <v>-7.6534912892001705E-2</v>
      </c>
      <c r="ET27">
        <v>2.3494207958867499E-2</v>
      </c>
      <c r="EU27">
        <v>1</v>
      </c>
      <c r="EV27">
        <v>3.2851407317073198</v>
      </c>
      <c r="EW27">
        <v>-7.1188641114988294E-2</v>
      </c>
      <c r="EX27">
        <v>7.0643689895632002E-3</v>
      </c>
      <c r="EY27">
        <v>1</v>
      </c>
      <c r="EZ27">
        <v>2</v>
      </c>
      <c r="FA27">
        <v>2</v>
      </c>
      <c r="FB27" t="s">
        <v>382</v>
      </c>
      <c r="FC27">
        <v>2.9365999999999999</v>
      </c>
      <c r="FD27">
        <v>2.8851300000000002</v>
      </c>
      <c r="FE27">
        <v>9.1938000000000006E-2</v>
      </c>
      <c r="FF27">
        <v>9.98589E-2</v>
      </c>
      <c r="FG27">
        <v>9.5818700000000007E-2</v>
      </c>
      <c r="FH27">
        <v>8.6815199999999995E-2</v>
      </c>
      <c r="FI27">
        <v>29224.2</v>
      </c>
      <c r="FJ27">
        <v>29590.2</v>
      </c>
      <c r="FK27">
        <v>29800.400000000001</v>
      </c>
      <c r="FL27">
        <v>29975.9</v>
      </c>
      <c r="FM27">
        <v>35901.4</v>
      </c>
      <c r="FN27">
        <v>34954.9</v>
      </c>
      <c r="FO27">
        <v>43154.2</v>
      </c>
      <c r="FP27">
        <v>41076.699999999997</v>
      </c>
      <c r="FQ27">
        <v>2.0813299999999999</v>
      </c>
      <c r="FR27">
        <v>2.06135</v>
      </c>
      <c r="FS27">
        <v>5.3644200000000004E-4</v>
      </c>
      <c r="FT27">
        <v>0</v>
      </c>
      <c r="FU27">
        <v>22.992000000000001</v>
      </c>
      <c r="FV27">
        <v>999.9</v>
      </c>
      <c r="FW27">
        <v>34.512999999999998</v>
      </c>
      <c r="FX27">
        <v>29.366</v>
      </c>
      <c r="FY27">
        <v>13.988200000000001</v>
      </c>
      <c r="FZ27">
        <v>63.6755</v>
      </c>
      <c r="GA27">
        <v>36.069699999999997</v>
      </c>
      <c r="GB27">
        <v>1</v>
      </c>
      <c r="GC27">
        <v>-6.3201199999999999E-2</v>
      </c>
      <c r="GD27">
        <v>1.3773599999999999</v>
      </c>
      <c r="GE27">
        <v>20.264199999999999</v>
      </c>
      <c r="GF27">
        <v>5.2517300000000002</v>
      </c>
      <c r="GG27">
        <v>12.039899999999999</v>
      </c>
      <c r="GH27">
        <v>5.0254500000000002</v>
      </c>
      <c r="GI27">
        <v>3.3010000000000002</v>
      </c>
      <c r="GJ27">
        <v>999.9</v>
      </c>
      <c r="GK27">
        <v>9999</v>
      </c>
      <c r="GL27">
        <v>9999</v>
      </c>
      <c r="GM27">
        <v>9999</v>
      </c>
      <c r="GN27">
        <v>1.8778999999999999</v>
      </c>
      <c r="GO27">
        <v>1.87957</v>
      </c>
      <c r="GP27">
        <v>1.8783799999999999</v>
      </c>
      <c r="GQ27">
        <v>1.87893</v>
      </c>
      <c r="GR27">
        <v>1.8804000000000001</v>
      </c>
      <c r="GS27">
        <v>1.87497</v>
      </c>
      <c r="GT27">
        <v>1.88201</v>
      </c>
      <c r="GU27">
        <v>1.87683</v>
      </c>
      <c r="GV27">
        <v>0</v>
      </c>
      <c r="GW27">
        <v>0</v>
      </c>
      <c r="GX27">
        <v>0</v>
      </c>
      <c r="GY27">
        <v>0</v>
      </c>
      <c r="GZ27" t="s">
        <v>374</v>
      </c>
      <c r="HA27" t="s">
        <v>375</v>
      </c>
      <c r="HB27" t="s">
        <v>376</v>
      </c>
      <c r="HC27" t="s">
        <v>376</v>
      </c>
      <c r="HD27" t="s">
        <v>376</v>
      </c>
      <c r="HE27" t="s">
        <v>376</v>
      </c>
      <c r="HF27">
        <v>0</v>
      </c>
      <c r="HG27">
        <v>100</v>
      </c>
      <c r="HH27">
        <v>100</v>
      </c>
      <c r="HI27">
        <v>34.603000000000002</v>
      </c>
      <c r="HJ27">
        <v>1.3468</v>
      </c>
      <c r="HK27">
        <v>34.603499999999997</v>
      </c>
      <c r="HL27">
        <v>0</v>
      </c>
      <c r="HM27">
        <v>0</v>
      </c>
      <c r="HN27">
        <v>0</v>
      </c>
      <c r="HO27">
        <v>1.3468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0.9</v>
      </c>
      <c r="HX27">
        <v>0.8</v>
      </c>
      <c r="HY27">
        <v>2</v>
      </c>
      <c r="HZ27">
        <v>485.68400000000003</v>
      </c>
      <c r="IA27">
        <v>527.02200000000005</v>
      </c>
      <c r="IB27">
        <v>21.7743</v>
      </c>
      <c r="IC27">
        <v>26.464500000000001</v>
      </c>
      <c r="ID27">
        <v>30.0001</v>
      </c>
      <c r="IE27">
        <v>26.496200000000002</v>
      </c>
      <c r="IF27">
        <v>26.476400000000002</v>
      </c>
      <c r="IG27">
        <v>18.620699999999999</v>
      </c>
      <c r="IH27">
        <v>100</v>
      </c>
      <c r="II27">
        <v>0</v>
      </c>
      <c r="IJ27">
        <v>21.779199999999999</v>
      </c>
      <c r="IK27">
        <v>400</v>
      </c>
      <c r="IL27">
        <v>0</v>
      </c>
      <c r="IM27">
        <v>100.988</v>
      </c>
      <c r="IN27">
        <v>111.88200000000001</v>
      </c>
    </row>
    <row r="28" spans="1:248" x14ac:dyDescent="0.35">
      <c r="A28">
        <v>11</v>
      </c>
      <c r="B28">
        <v>1599848832.5</v>
      </c>
      <c r="C28">
        <v>1118.9000000953699</v>
      </c>
      <c r="D28" t="s">
        <v>424</v>
      </c>
      <c r="E28" t="s">
        <v>425</v>
      </c>
      <c r="F28">
        <v>1599848832.5</v>
      </c>
      <c r="G28">
        <f t="shared" si="0"/>
        <v>2.6955980485147894E-3</v>
      </c>
      <c r="H28">
        <f t="shared" si="1"/>
        <v>1.5833443034869827</v>
      </c>
      <c r="I28">
        <f t="shared" si="2"/>
        <v>396.76799999999997</v>
      </c>
      <c r="J28">
        <f t="shared" si="3"/>
        <v>382.7234956537514</v>
      </c>
      <c r="K28">
        <f t="shared" si="4"/>
        <v>38.869372958844281</v>
      </c>
      <c r="L28">
        <f t="shared" si="5"/>
        <v>40.295731893311995</v>
      </c>
      <c r="M28">
        <f t="shared" si="6"/>
        <v>0.31524411261984836</v>
      </c>
      <c r="N28">
        <f t="shared" si="7"/>
        <v>2.953508169194202</v>
      </c>
      <c r="O28">
        <f t="shared" si="8"/>
        <v>0.29767280448490302</v>
      </c>
      <c r="P28">
        <f t="shared" si="9"/>
        <v>0.18754255157816152</v>
      </c>
      <c r="Q28">
        <f t="shared" si="10"/>
        <v>8.2341869935625507</v>
      </c>
      <c r="R28">
        <f t="shared" si="11"/>
        <v>22.800408202384251</v>
      </c>
      <c r="S28">
        <f t="shared" si="12"/>
        <v>22.976800000000001</v>
      </c>
      <c r="T28">
        <f t="shared" si="13"/>
        <v>2.8157646966509553</v>
      </c>
      <c r="U28">
        <f t="shared" si="14"/>
        <v>66.181475319678228</v>
      </c>
      <c r="V28">
        <f t="shared" si="15"/>
        <v>1.9175124898804001</v>
      </c>
      <c r="W28">
        <f t="shared" si="16"/>
        <v>2.8973553107092069</v>
      </c>
      <c r="X28">
        <f t="shared" si="17"/>
        <v>0.89825220677055517</v>
      </c>
      <c r="Y28">
        <f t="shared" si="18"/>
        <v>-118.87587393950221</v>
      </c>
      <c r="Z28">
        <f t="shared" si="19"/>
        <v>75.267799973798446</v>
      </c>
      <c r="AA28">
        <f t="shared" si="20"/>
        <v>5.2941413639939769</v>
      </c>
      <c r="AB28">
        <f t="shared" si="21"/>
        <v>-30.079745608147235</v>
      </c>
      <c r="AC28">
        <v>15</v>
      </c>
      <c r="AD28">
        <v>3</v>
      </c>
      <c r="AE28">
        <f t="shared" si="22"/>
        <v>1</v>
      </c>
      <c r="AF28">
        <f t="shared" si="23"/>
        <v>0</v>
      </c>
      <c r="AG28">
        <f t="shared" si="24"/>
        <v>54244.452607235442</v>
      </c>
      <c r="AH28" t="s">
        <v>372</v>
      </c>
      <c r="AI28">
        <v>10470.4</v>
      </c>
      <c r="AJ28">
        <v>733.60199999999998</v>
      </c>
      <c r="AK28">
        <v>3150.49</v>
      </c>
      <c r="AL28">
        <f t="shared" si="25"/>
        <v>2416.8879999999999</v>
      </c>
      <c r="AM28">
        <f t="shared" si="26"/>
        <v>0.76714669781526046</v>
      </c>
      <c r="AN28">
        <v>-0.81706076451443699</v>
      </c>
      <c r="AO28" t="s">
        <v>426</v>
      </c>
      <c r="AP28">
        <v>10471.700000000001</v>
      </c>
      <c r="AQ28">
        <v>771.51876923076895</v>
      </c>
      <c r="AR28">
        <v>2742.4</v>
      </c>
      <c r="AS28">
        <f t="shared" si="27"/>
        <v>0.71867022708913031</v>
      </c>
      <c r="AT28">
        <v>0.5</v>
      </c>
      <c r="AU28">
        <f t="shared" si="28"/>
        <v>42.140368900282212</v>
      </c>
      <c r="AV28">
        <f t="shared" si="29"/>
        <v>1.5833443034869827</v>
      </c>
      <c r="AW28">
        <f t="shared" si="30"/>
        <v>15.142514243592771</v>
      </c>
      <c r="AX28">
        <f t="shared" si="31"/>
        <v>0.73918100933488917</v>
      </c>
      <c r="AY28">
        <f t="shared" si="32"/>
        <v>5.6962127542868862E-2</v>
      </c>
      <c r="AZ28">
        <f t="shared" si="33"/>
        <v>0.14880761376896137</v>
      </c>
      <c r="BA28" t="s">
        <v>427</v>
      </c>
      <c r="BB28">
        <v>715.27</v>
      </c>
      <c r="BC28">
        <f t="shared" si="34"/>
        <v>2027.13</v>
      </c>
      <c r="BD28">
        <f t="shared" si="35"/>
        <v>0.97225201677703499</v>
      </c>
      <c r="BE28">
        <f t="shared" si="36"/>
        <v>0.16757828861458091</v>
      </c>
      <c r="BF28">
        <f t="shared" si="37"/>
        <v>0.98112464805780908</v>
      </c>
      <c r="BG28">
        <f t="shared" si="38"/>
        <v>0.16884936331348399</v>
      </c>
      <c r="BH28">
        <f t="shared" si="39"/>
        <v>0.90136847964628319</v>
      </c>
      <c r="BI28">
        <f t="shared" si="40"/>
        <v>9.8631520353716806E-2</v>
      </c>
      <c r="BJ28">
        <v>572</v>
      </c>
      <c r="BK28">
        <v>300</v>
      </c>
      <c r="BL28">
        <v>300</v>
      </c>
      <c r="BM28">
        <v>300</v>
      </c>
      <c r="BN28">
        <v>10471.700000000001</v>
      </c>
      <c r="BO28">
        <v>2729.4</v>
      </c>
      <c r="BP28">
        <v>-8.6841699999999997E-3</v>
      </c>
      <c r="BQ28">
        <v>-33.4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50.006399999999999</v>
      </c>
      <c r="CC28">
        <f t="shared" si="42"/>
        <v>42.140368900282212</v>
      </c>
      <c r="CD28">
        <f t="shared" si="43"/>
        <v>0.84269951246804831</v>
      </c>
      <c r="CE28">
        <f t="shared" si="44"/>
        <v>0.19539902493609654</v>
      </c>
      <c r="CF28">
        <v>1599848832.5</v>
      </c>
      <c r="CG28">
        <v>396.76799999999997</v>
      </c>
      <c r="CH28">
        <v>399.95100000000002</v>
      </c>
      <c r="CI28">
        <v>18.880600000000001</v>
      </c>
      <c r="CJ28">
        <v>15.7074</v>
      </c>
      <c r="CK28">
        <v>362.14299999999997</v>
      </c>
      <c r="CL28">
        <v>17.538599999999999</v>
      </c>
      <c r="CM28">
        <v>500.07</v>
      </c>
      <c r="CN28">
        <v>101.36</v>
      </c>
      <c r="CO28">
        <v>0.199934</v>
      </c>
      <c r="CP28">
        <v>23.4495</v>
      </c>
      <c r="CQ28">
        <v>22.976800000000001</v>
      </c>
      <c r="CR28">
        <v>999.9</v>
      </c>
      <c r="CS28">
        <v>0</v>
      </c>
      <c r="CT28">
        <v>0</v>
      </c>
      <c r="CU28">
        <v>10001.200000000001</v>
      </c>
      <c r="CV28">
        <v>0</v>
      </c>
      <c r="CW28">
        <v>1.5289399999999999E-3</v>
      </c>
      <c r="CX28">
        <v>-3.2046199999999998</v>
      </c>
      <c r="CY28">
        <v>404.38400000000001</v>
      </c>
      <c r="CZ28">
        <v>406.334</v>
      </c>
      <c r="DA28">
        <v>3.1780499999999998</v>
      </c>
      <c r="DB28">
        <v>399.95100000000002</v>
      </c>
      <c r="DC28">
        <v>15.7074</v>
      </c>
      <c r="DD28">
        <v>1.9142300000000001</v>
      </c>
      <c r="DE28">
        <v>1.5921000000000001</v>
      </c>
      <c r="DF28">
        <v>16.752199999999998</v>
      </c>
      <c r="DG28">
        <v>13.8826</v>
      </c>
      <c r="DH28">
        <v>50.006399999999999</v>
      </c>
      <c r="DI28">
        <v>0.89999099999999999</v>
      </c>
      <c r="DJ28">
        <v>0.100009</v>
      </c>
      <c r="DK28">
        <v>0</v>
      </c>
      <c r="DL28">
        <v>771.15200000000004</v>
      </c>
      <c r="DM28">
        <v>4.9990300000000003</v>
      </c>
      <c r="DN28">
        <v>372.84199999999998</v>
      </c>
      <c r="DO28">
        <v>350.42099999999999</v>
      </c>
      <c r="DP28">
        <v>35.936999999999998</v>
      </c>
      <c r="DQ28">
        <v>40.561999999999998</v>
      </c>
      <c r="DR28">
        <v>38.625</v>
      </c>
      <c r="DS28">
        <v>39.625</v>
      </c>
      <c r="DT28">
        <v>38.75</v>
      </c>
      <c r="DU28">
        <v>40.51</v>
      </c>
      <c r="DV28">
        <v>4.5</v>
      </c>
      <c r="DW28">
        <v>0</v>
      </c>
      <c r="DX28">
        <v>64.300000190734906</v>
      </c>
      <c r="DY28">
        <v>0</v>
      </c>
      <c r="DZ28">
        <v>771.51876923076895</v>
      </c>
      <c r="EA28">
        <v>-4.0274871864288304</v>
      </c>
      <c r="EB28">
        <v>-5.3373333309461399</v>
      </c>
      <c r="EC28">
        <v>373.47034615384598</v>
      </c>
      <c r="ED28">
        <v>15</v>
      </c>
      <c r="EE28">
        <v>1599848852.5</v>
      </c>
      <c r="EF28" t="s">
        <v>428</v>
      </c>
      <c r="EG28">
        <v>1599848849.5</v>
      </c>
      <c r="EH28">
        <v>1599848852.5</v>
      </c>
      <c r="EI28">
        <v>53</v>
      </c>
      <c r="EJ28">
        <v>2.1000000000000001E-2</v>
      </c>
      <c r="EK28">
        <v>-5.0000000000000001E-3</v>
      </c>
      <c r="EL28">
        <v>34.625</v>
      </c>
      <c r="EM28">
        <v>1.3420000000000001</v>
      </c>
      <c r="EN28">
        <v>400</v>
      </c>
      <c r="EO28">
        <v>16</v>
      </c>
      <c r="EP28">
        <v>0.36</v>
      </c>
      <c r="EQ28">
        <v>0.04</v>
      </c>
      <c r="ER28">
        <v>-3.3871970731707299</v>
      </c>
      <c r="ES28">
        <v>8.2757351916374594E-2</v>
      </c>
      <c r="ET28">
        <v>0.16297479703770901</v>
      </c>
      <c r="EU28">
        <v>1</v>
      </c>
      <c r="EV28">
        <v>3.1757904878048802</v>
      </c>
      <c r="EW28">
        <v>6.8685783972127698E-2</v>
      </c>
      <c r="EX28">
        <v>8.5905021152034404E-3</v>
      </c>
      <c r="EY28">
        <v>1</v>
      </c>
      <c r="EZ28">
        <v>2</v>
      </c>
      <c r="FA28">
        <v>2</v>
      </c>
      <c r="FB28" t="s">
        <v>382</v>
      </c>
      <c r="FC28">
        <v>2.9367200000000002</v>
      </c>
      <c r="FD28">
        <v>2.8851399999999998</v>
      </c>
      <c r="FE28">
        <v>9.2607800000000004E-2</v>
      </c>
      <c r="FF28">
        <v>9.9863599999999997E-2</v>
      </c>
      <c r="FG28">
        <v>9.5402799999999996E-2</v>
      </c>
      <c r="FH28">
        <v>8.6762800000000001E-2</v>
      </c>
      <c r="FI28">
        <v>29202.9</v>
      </c>
      <c r="FJ28">
        <v>29590.400000000001</v>
      </c>
      <c r="FK28">
        <v>29800.7</v>
      </c>
      <c r="FL28">
        <v>29976.3</v>
      </c>
      <c r="FM28">
        <v>35918.699999999997</v>
      </c>
      <c r="FN28">
        <v>34957.5</v>
      </c>
      <c r="FO28">
        <v>43154.9</v>
      </c>
      <c r="FP28">
        <v>41077.4</v>
      </c>
      <c r="FQ28">
        <v>2.0809000000000002</v>
      </c>
      <c r="FR28">
        <v>2.0609000000000002</v>
      </c>
      <c r="FS28">
        <v>-8.0838800000000005E-4</v>
      </c>
      <c r="FT28">
        <v>0</v>
      </c>
      <c r="FU28">
        <v>22.990100000000002</v>
      </c>
      <c r="FV28">
        <v>999.9</v>
      </c>
      <c r="FW28">
        <v>35.051000000000002</v>
      </c>
      <c r="FX28">
        <v>29.376000000000001</v>
      </c>
      <c r="FY28">
        <v>14.212</v>
      </c>
      <c r="FZ28">
        <v>63.535600000000002</v>
      </c>
      <c r="GA28">
        <v>35.7532</v>
      </c>
      <c r="GB28">
        <v>1</v>
      </c>
      <c r="GC28">
        <v>-6.3272400000000006E-2</v>
      </c>
      <c r="GD28">
        <v>1.2815000000000001</v>
      </c>
      <c r="GE28">
        <v>20.265699999999999</v>
      </c>
      <c r="GF28">
        <v>5.2481400000000002</v>
      </c>
      <c r="GG28">
        <v>12.039899999999999</v>
      </c>
      <c r="GH28">
        <v>5.0254000000000003</v>
      </c>
      <c r="GI28">
        <v>3.3010000000000002</v>
      </c>
      <c r="GJ28">
        <v>999.9</v>
      </c>
      <c r="GK28">
        <v>9999</v>
      </c>
      <c r="GL28">
        <v>9999</v>
      </c>
      <c r="GM28">
        <v>9999</v>
      </c>
      <c r="GN28">
        <v>1.8778999999999999</v>
      </c>
      <c r="GO28">
        <v>1.8795599999999999</v>
      </c>
      <c r="GP28">
        <v>1.8784000000000001</v>
      </c>
      <c r="GQ28">
        <v>1.8789100000000001</v>
      </c>
      <c r="GR28">
        <v>1.8803700000000001</v>
      </c>
      <c r="GS28">
        <v>1.87493</v>
      </c>
      <c r="GT28">
        <v>1.8819999999999999</v>
      </c>
      <c r="GU28">
        <v>1.8768199999999999</v>
      </c>
      <c r="GV28">
        <v>0</v>
      </c>
      <c r="GW28">
        <v>0</v>
      </c>
      <c r="GX28">
        <v>0</v>
      </c>
      <c r="GY28">
        <v>0</v>
      </c>
      <c r="GZ28" t="s">
        <v>374</v>
      </c>
      <c r="HA28" t="s">
        <v>375</v>
      </c>
      <c r="HB28" t="s">
        <v>376</v>
      </c>
      <c r="HC28" t="s">
        <v>376</v>
      </c>
      <c r="HD28" t="s">
        <v>376</v>
      </c>
      <c r="HE28" t="s">
        <v>376</v>
      </c>
      <c r="HF28">
        <v>0</v>
      </c>
      <c r="HG28">
        <v>100</v>
      </c>
      <c r="HH28">
        <v>100</v>
      </c>
      <c r="HI28">
        <v>34.625</v>
      </c>
      <c r="HJ28">
        <v>1.3420000000000001</v>
      </c>
      <c r="HK28">
        <v>34.603499999999997</v>
      </c>
      <c r="HL28">
        <v>0</v>
      </c>
      <c r="HM28">
        <v>0</v>
      </c>
      <c r="HN28">
        <v>0</v>
      </c>
      <c r="HO28">
        <v>1.3468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2</v>
      </c>
      <c r="HX28">
        <v>1.9</v>
      </c>
      <c r="HY28">
        <v>2</v>
      </c>
      <c r="HZ28">
        <v>485.42599999999999</v>
      </c>
      <c r="IA28">
        <v>526.71</v>
      </c>
      <c r="IB28">
        <v>21.778600000000001</v>
      </c>
      <c r="IC28">
        <v>26.466699999999999</v>
      </c>
      <c r="ID28">
        <v>30</v>
      </c>
      <c r="IE28">
        <v>26.496200000000002</v>
      </c>
      <c r="IF28">
        <v>26.476400000000002</v>
      </c>
      <c r="IG28">
        <v>18.609300000000001</v>
      </c>
      <c r="IH28">
        <v>100</v>
      </c>
      <c r="II28">
        <v>5.2282599999999997</v>
      </c>
      <c r="IJ28">
        <v>21.782800000000002</v>
      </c>
      <c r="IK28">
        <v>400</v>
      </c>
      <c r="IL28">
        <v>6.6306700000000003</v>
      </c>
      <c r="IM28">
        <v>100.989</v>
      </c>
      <c r="IN28">
        <v>111.884</v>
      </c>
    </row>
    <row r="29" spans="1:248" x14ac:dyDescent="0.35">
      <c r="A29">
        <v>12</v>
      </c>
      <c r="B29">
        <v>1599848934.5</v>
      </c>
      <c r="C29">
        <v>1220.9000000953699</v>
      </c>
      <c r="D29" t="s">
        <v>429</v>
      </c>
      <c r="E29" t="s">
        <v>430</v>
      </c>
      <c r="F29">
        <v>1599848934.5</v>
      </c>
      <c r="G29">
        <f t="shared" si="0"/>
        <v>2.5693359995700798E-3</v>
      </c>
      <c r="H29">
        <f t="shared" si="1"/>
        <v>-0.98757295033202619</v>
      </c>
      <c r="I29">
        <f t="shared" si="2"/>
        <v>399.93900000000002</v>
      </c>
      <c r="J29">
        <f t="shared" si="3"/>
        <v>399.71193563393331</v>
      </c>
      <c r="K29">
        <f t="shared" si="4"/>
        <v>40.594328082857274</v>
      </c>
      <c r="L29">
        <f t="shared" si="5"/>
        <v>40.617388503501004</v>
      </c>
      <c r="M29">
        <f t="shared" si="6"/>
        <v>0.29298440641331031</v>
      </c>
      <c r="N29">
        <f t="shared" si="7"/>
        <v>2.9554804643436725</v>
      </c>
      <c r="O29">
        <f t="shared" si="8"/>
        <v>0.27775213303372837</v>
      </c>
      <c r="P29">
        <f t="shared" si="9"/>
        <v>0.17489762203989434</v>
      </c>
      <c r="Q29">
        <f t="shared" si="10"/>
        <v>1.5950760943367377E-5</v>
      </c>
      <c r="R29">
        <f t="shared" si="11"/>
        <v>22.766473856394605</v>
      </c>
      <c r="S29">
        <f t="shared" si="12"/>
        <v>23.0002</v>
      </c>
      <c r="T29">
        <f t="shared" si="13"/>
        <v>2.8197558570495831</v>
      </c>
      <c r="U29">
        <f t="shared" si="14"/>
        <v>65.724598847229259</v>
      </c>
      <c r="V29">
        <f t="shared" si="15"/>
        <v>1.9021282107986999</v>
      </c>
      <c r="W29">
        <f t="shared" si="16"/>
        <v>2.8940887341435442</v>
      </c>
      <c r="X29">
        <f t="shared" si="17"/>
        <v>0.91762764625088322</v>
      </c>
      <c r="Y29">
        <f t="shared" si="18"/>
        <v>-113.30771758104052</v>
      </c>
      <c r="Z29">
        <f t="shared" si="19"/>
        <v>68.610022518965835</v>
      </c>
      <c r="AA29">
        <f t="shared" si="20"/>
        <v>4.82274440776738</v>
      </c>
      <c r="AB29">
        <f t="shared" si="21"/>
        <v>-39.874934703546359</v>
      </c>
      <c r="AC29">
        <v>15</v>
      </c>
      <c r="AD29">
        <v>3</v>
      </c>
      <c r="AE29">
        <f t="shared" si="22"/>
        <v>1</v>
      </c>
      <c r="AF29">
        <f t="shared" si="23"/>
        <v>0</v>
      </c>
      <c r="AG29">
        <f t="shared" si="24"/>
        <v>54306.114854414533</v>
      </c>
      <c r="AH29" t="s">
        <v>431</v>
      </c>
      <c r="AI29">
        <v>10471.1</v>
      </c>
      <c r="AJ29">
        <v>676.77800000000002</v>
      </c>
      <c r="AK29">
        <v>2945.75</v>
      </c>
      <c r="AL29">
        <f t="shared" si="25"/>
        <v>2268.9719999999998</v>
      </c>
      <c r="AM29">
        <f t="shared" si="26"/>
        <v>0.77025273699397434</v>
      </c>
      <c r="AN29">
        <v>-0.98757295033202597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-0.98757295033202619</v>
      </c>
      <c r="AW29" t="e">
        <f t="shared" si="30"/>
        <v>#DIV/0!</v>
      </c>
      <c r="AX29" t="e">
        <f t="shared" si="31"/>
        <v>#DIV/0!</v>
      </c>
      <c r="AY29">
        <f t="shared" si="32"/>
        <v>-2.6444087971635427E-13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1.2982751660223222</v>
      </c>
      <c r="BH29" t="e">
        <f t="shared" si="39"/>
        <v>#DIV/0!</v>
      </c>
      <c r="BI29" t="e">
        <f t="shared" si="40"/>
        <v>#DIV/0!</v>
      </c>
      <c r="BJ29">
        <v>574</v>
      </c>
      <c r="BK29">
        <v>300</v>
      </c>
      <c r="BL29">
        <v>300</v>
      </c>
      <c r="BM29">
        <v>300</v>
      </c>
      <c r="BN29">
        <v>10471.1</v>
      </c>
      <c r="BO29">
        <v>2867.75</v>
      </c>
      <c r="BP29">
        <v>-8.7225700000000007E-3</v>
      </c>
      <c r="BQ29">
        <v>7.79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1599848934.5</v>
      </c>
      <c r="CG29">
        <v>399.93900000000002</v>
      </c>
      <c r="CH29">
        <v>399.98700000000002</v>
      </c>
      <c r="CI29">
        <v>18.729299999999999</v>
      </c>
      <c r="CJ29">
        <v>15.7042</v>
      </c>
      <c r="CK29">
        <v>365.31799999999998</v>
      </c>
      <c r="CL29">
        <v>17.384699999999999</v>
      </c>
      <c r="CM29">
        <v>500.05900000000003</v>
      </c>
      <c r="CN29">
        <v>101.35899999999999</v>
      </c>
      <c r="CO29">
        <v>0.199959</v>
      </c>
      <c r="CP29">
        <v>23.430800000000001</v>
      </c>
      <c r="CQ29">
        <v>23.0002</v>
      </c>
      <c r="CR29">
        <v>999.9</v>
      </c>
      <c r="CS29">
        <v>0</v>
      </c>
      <c r="CT29">
        <v>0</v>
      </c>
      <c r="CU29">
        <v>10012.5</v>
      </c>
      <c r="CV29">
        <v>0</v>
      </c>
      <c r="CW29">
        <v>1.5289399999999999E-3</v>
      </c>
      <c r="CX29">
        <v>-4.7546400000000003E-2</v>
      </c>
      <c r="CY29">
        <v>407.57299999999998</v>
      </c>
      <c r="CZ29">
        <v>406.36799999999999</v>
      </c>
      <c r="DA29">
        <v>3.0250599999999999</v>
      </c>
      <c r="DB29">
        <v>399.98700000000002</v>
      </c>
      <c r="DC29">
        <v>15.7042</v>
      </c>
      <c r="DD29">
        <v>1.89838</v>
      </c>
      <c r="DE29">
        <v>1.5917600000000001</v>
      </c>
      <c r="DF29">
        <v>16.621300000000002</v>
      </c>
      <c r="DG29">
        <v>13.879300000000001</v>
      </c>
      <c r="DH29">
        <v>9.9980699999999995E-3</v>
      </c>
      <c r="DI29">
        <v>0</v>
      </c>
      <c r="DJ29">
        <v>0</v>
      </c>
      <c r="DK29">
        <v>0</v>
      </c>
      <c r="DL29">
        <v>676.3</v>
      </c>
      <c r="DM29">
        <v>9.9980699999999995E-3</v>
      </c>
      <c r="DN29">
        <v>0.1</v>
      </c>
      <c r="DO29">
        <v>-1.85</v>
      </c>
      <c r="DP29">
        <v>35.561999999999998</v>
      </c>
      <c r="DQ29">
        <v>40.311999999999998</v>
      </c>
      <c r="DR29">
        <v>38.311999999999998</v>
      </c>
      <c r="DS29">
        <v>39.311999999999998</v>
      </c>
      <c r="DT29">
        <v>38.186999999999998</v>
      </c>
      <c r="DU29">
        <v>0</v>
      </c>
      <c r="DV29">
        <v>0</v>
      </c>
      <c r="DW29">
        <v>0</v>
      </c>
      <c r="DX29">
        <v>101.59999990463299</v>
      </c>
      <c r="DY29">
        <v>0</v>
      </c>
      <c r="DZ29">
        <v>676.77800000000002</v>
      </c>
      <c r="EA29">
        <v>-1.38461551019629</v>
      </c>
      <c r="EB29">
        <v>-31.6076924018606</v>
      </c>
      <c r="EC29">
        <v>7.0119999999999996</v>
      </c>
      <c r="ED29">
        <v>15</v>
      </c>
      <c r="EE29">
        <v>1599848908.5</v>
      </c>
      <c r="EF29" t="s">
        <v>432</v>
      </c>
      <c r="EG29">
        <v>1599848903.5</v>
      </c>
      <c r="EH29">
        <v>1599848908.5</v>
      </c>
      <c r="EI29">
        <v>54</v>
      </c>
      <c r="EJ29">
        <v>-3.0000000000000001E-3</v>
      </c>
      <c r="EK29">
        <v>3.0000000000000001E-3</v>
      </c>
      <c r="EL29">
        <v>34.621000000000002</v>
      </c>
      <c r="EM29">
        <v>1.345</v>
      </c>
      <c r="EN29">
        <v>400</v>
      </c>
      <c r="EO29">
        <v>16</v>
      </c>
      <c r="EP29">
        <v>0.61</v>
      </c>
      <c r="EQ29">
        <v>0.04</v>
      </c>
      <c r="ER29">
        <v>-0.104057485365854</v>
      </c>
      <c r="ES29">
        <v>-9.7393337979093997E-2</v>
      </c>
      <c r="ET29">
        <v>5.7850611377377598E-2</v>
      </c>
      <c r="EU29">
        <v>1</v>
      </c>
      <c r="EV29">
        <v>3.01037268292683</v>
      </c>
      <c r="EW29">
        <v>0.42907693379791001</v>
      </c>
      <c r="EX29">
        <v>0.123143389136096</v>
      </c>
      <c r="EY29">
        <v>1</v>
      </c>
      <c r="EZ29">
        <v>2</v>
      </c>
      <c r="FA29">
        <v>2</v>
      </c>
      <c r="FB29" t="s">
        <v>382</v>
      </c>
      <c r="FC29">
        <v>2.9367100000000002</v>
      </c>
      <c r="FD29">
        <v>2.8852600000000002</v>
      </c>
      <c r="FE29">
        <v>9.3246200000000001E-2</v>
      </c>
      <c r="FF29">
        <v>9.9870399999999998E-2</v>
      </c>
      <c r="FG29">
        <v>9.4796199999999997E-2</v>
      </c>
      <c r="FH29">
        <v>8.6750099999999997E-2</v>
      </c>
      <c r="FI29">
        <v>29182.799999999999</v>
      </c>
      <c r="FJ29">
        <v>29591.7</v>
      </c>
      <c r="FK29">
        <v>29801.1</v>
      </c>
      <c r="FL29">
        <v>29977.8</v>
      </c>
      <c r="FM29">
        <v>35942.9</v>
      </c>
      <c r="FN29">
        <v>34959.5</v>
      </c>
      <c r="FO29">
        <v>43154.8</v>
      </c>
      <c r="FP29">
        <v>41079.199999999997</v>
      </c>
      <c r="FQ29">
        <v>2.0802999999999998</v>
      </c>
      <c r="FR29">
        <v>2.0608499999999998</v>
      </c>
      <c r="FS29">
        <v>9.6857499999999995E-4</v>
      </c>
      <c r="FT29">
        <v>0</v>
      </c>
      <c r="FU29">
        <v>22.984300000000001</v>
      </c>
      <c r="FV29">
        <v>999.9</v>
      </c>
      <c r="FW29">
        <v>34.476999999999997</v>
      </c>
      <c r="FX29">
        <v>29.405999999999999</v>
      </c>
      <c r="FY29">
        <v>14.0044</v>
      </c>
      <c r="FZ29">
        <v>63.445599999999999</v>
      </c>
      <c r="GA29">
        <v>35.685099999999998</v>
      </c>
      <c r="GB29">
        <v>1</v>
      </c>
      <c r="GC29">
        <v>-6.4845E-2</v>
      </c>
      <c r="GD29">
        <v>1.1826700000000001</v>
      </c>
      <c r="GE29">
        <v>20.267600000000002</v>
      </c>
      <c r="GF29">
        <v>5.2523299999999997</v>
      </c>
      <c r="GG29">
        <v>12.039899999999999</v>
      </c>
      <c r="GH29">
        <v>5.0255000000000001</v>
      </c>
      <c r="GI29">
        <v>3.3010000000000002</v>
      </c>
      <c r="GJ29">
        <v>999.9</v>
      </c>
      <c r="GK29">
        <v>9999</v>
      </c>
      <c r="GL29">
        <v>9999</v>
      </c>
      <c r="GM29">
        <v>9999</v>
      </c>
      <c r="GN29">
        <v>1.8778900000000001</v>
      </c>
      <c r="GO29">
        <v>1.8795599999999999</v>
      </c>
      <c r="GP29">
        <v>1.8783700000000001</v>
      </c>
      <c r="GQ29">
        <v>1.8789</v>
      </c>
      <c r="GR29">
        <v>1.8803399999999999</v>
      </c>
      <c r="GS29">
        <v>1.8749499999999999</v>
      </c>
      <c r="GT29">
        <v>1.8819999999999999</v>
      </c>
      <c r="GU29">
        <v>1.8768199999999999</v>
      </c>
      <c r="GV29">
        <v>0</v>
      </c>
      <c r="GW29">
        <v>0</v>
      </c>
      <c r="GX29">
        <v>0</v>
      </c>
      <c r="GY29">
        <v>0</v>
      </c>
      <c r="GZ29" t="s">
        <v>374</v>
      </c>
      <c r="HA29" t="s">
        <v>375</v>
      </c>
      <c r="HB29" t="s">
        <v>376</v>
      </c>
      <c r="HC29" t="s">
        <v>376</v>
      </c>
      <c r="HD29" t="s">
        <v>376</v>
      </c>
      <c r="HE29" t="s">
        <v>376</v>
      </c>
      <c r="HF29">
        <v>0</v>
      </c>
      <c r="HG29">
        <v>100</v>
      </c>
      <c r="HH29">
        <v>100</v>
      </c>
      <c r="HI29">
        <v>34.621000000000002</v>
      </c>
      <c r="HJ29">
        <v>1.3446</v>
      </c>
      <c r="HK29">
        <v>34.621450000000003</v>
      </c>
      <c r="HL29">
        <v>0</v>
      </c>
      <c r="HM29">
        <v>0</v>
      </c>
      <c r="HN29">
        <v>0</v>
      </c>
      <c r="HO29">
        <v>1.3445549999999999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0.5</v>
      </c>
      <c r="HX29">
        <v>0.4</v>
      </c>
      <c r="HY29">
        <v>2</v>
      </c>
      <c r="HZ29">
        <v>485.03399999999999</v>
      </c>
      <c r="IA29">
        <v>526.63199999999995</v>
      </c>
      <c r="IB29">
        <v>21.951899999999998</v>
      </c>
      <c r="IC29">
        <v>26.46</v>
      </c>
      <c r="ID29">
        <v>30</v>
      </c>
      <c r="IE29">
        <v>26.492699999999999</v>
      </c>
      <c r="IF29">
        <v>26.471900000000002</v>
      </c>
      <c r="IG29">
        <v>18.6173</v>
      </c>
      <c r="IH29">
        <v>100</v>
      </c>
      <c r="II29">
        <v>0</v>
      </c>
      <c r="IJ29">
        <v>21.953299999999999</v>
      </c>
      <c r="IK29">
        <v>400</v>
      </c>
      <c r="IL29">
        <v>0</v>
      </c>
      <c r="IM29">
        <v>100.989</v>
      </c>
      <c r="IN29">
        <v>111.889</v>
      </c>
    </row>
    <row r="30" spans="1:248" x14ac:dyDescent="0.35">
      <c r="A30">
        <v>13</v>
      </c>
      <c r="B30">
        <v>1599850494.5999999</v>
      </c>
      <c r="C30">
        <v>2781</v>
      </c>
      <c r="D30" t="s">
        <v>433</v>
      </c>
      <c r="E30" t="s">
        <v>434</v>
      </c>
      <c r="F30">
        <v>1599850494.5999999</v>
      </c>
      <c r="G30">
        <f t="shared" si="0"/>
        <v>1.5660530106544723E-3</v>
      </c>
      <c r="H30">
        <f t="shared" si="1"/>
        <v>-1.203387633377357</v>
      </c>
      <c r="I30">
        <f t="shared" si="2"/>
        <v>400.67500000000001</v>
      </c>
      <c r="J30">
        <f t="shared" si="3"/>
        <v>406.70264798606968</v>
      </c>
      <c r="K30">
        <f t="shared" si="4"/>
        <v>41.300625027097368</v>
      </c>
      <c r="L30">
        <f t="shared" si="5"/>
        <v>40.688517802074998</v>
      </c>
      <c r="M30">
        <f t="shared" si="6"/>
        <v>0.15540557719340184</v>
      </c>
      <c r="N30">
        <f t="shared" si="7"/>
        <v>2.9538979503400205</v>
      </c>
      <c r="O30">
        <f t="shared" si="8"/>
        <v>0.15100217461052548</v>
      </c>
      <c r="P30">
        <f t="shared" si="9"/>
        <v>9.4761594657745224E-2</v>
      </c>
      <c r="Q30">
        <f t="shared" si="10"/>
        <v>1.5950760943367377E-5</v>
      </c>
      <c r="R30">
        <f t="shared" si="11"/>
        <v>22.846431208042496</v>
      </c>
      <c r="S30">
        <f t="shared" si="12"/>
        <v>22.995699999999999</v>
      </c>
      <c r="T30">
        <f t="shared" si="13"/>
        <v>2.8189879420763022</v>
      </c>
      <c r="U30">
        <f t="shared" si="14"/>
        <v>62.512679378152889</v>
      </c>
      <c r="V30">
        <f t="shared" si="15"/>
        <v>1.7897057937030998</v>
      </c>
      <c r="W30">
        <f t="shared" si="16"/>
        <v>2.8629484634257594</v>
      </c>
      <c r="X30">
        <f t="shared" si="17"/>
        <v>1.0292821483732024</v>
      </c>
      <c r="Y30">
        <f t="shared" si="18"/>
        <v>-69.062937769862231</v>
      </c>
      <c r="Z30">
        <f t="shared" si="19"/>
        <v>40.752214797845383</v>
      </c>
      <c r="AA30">
        <f t="shared" si="20"/>
        <v>2.8634282125422432</v>
      </c>
      <c r="AB30">
        <f t="shared" si="21"/>
        <v>-25.447278808713662</v>
      </c>
      <c r="AC30">
        <v>15</v>
      </c>
      <c r="AD30">
        <v>3</v>
      </c>
      <c r="AE30">
        <f t="shared" si="22"/>
        <v>1</v>
      </c>
      <c r="AF30">
        <f t="shared" si="23"/>
        <v>0</v>
      </c>
      <c r="AG30">
        <f t="shared" si="24"/>
        <v>54291.98833035944</v>
      </c>
      <c r="AH30" t="s">
        <v>435</v>
      </c>
      <c r="AI30">
        <v>10476.4</v>
      </c>
      <c r="AJ30">
        <v>682.823076923077</v>
      </c>
      <c r="AK30">
        <v>3492.25</v>
      </c>
      <c r="AL30">
        <f t="shared" si="25"/>
        <v>2809.4269230769232</v>
      </c>
      <c r="AM30">
        <f t="shared" si="26"/>
        <v>0.80447474352549886</v>
      </c>
      <c r="AN30">
        <v>-1.2033876333773099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-1.203387633377357</v>
      </c>
      <c r="AW30" t="e">
        <f t="shared" si="30"/>
        <v>#DIV/0!</v>
      </c>
      <c r="AX30" t="e">
        <f t="shared" si="31"/>
        <v>#DIV/0!</v>
      </c>
      <c r="AY30">
        <f t="shared" si="32"/>
        <v>-5.6061466499867103E-11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1.2430471037756126</v>
      </c>
      <c r="BH30" t="e">
        <f t="shared" si="39"/>
        <v>#DIV/0!</v>
      </c>
      <c r="BI30" t="e">
        <f t="shared" si="40"/>
        <v>#DIV/0!</v>
      </c>
      <c r="BJ30">
        <v>575</v>
      </c>
      <c r="BK30">
        <v>300</v>
      </c>
      <c r="BL30">
        <v>300</v>
      </c>
      <c r="BM30">
        <v>300</v>
      </c>
      <c r="BN30">
        <v>10476.4</v>
      </c>
      <c r="BO30">
        <v>3472.49</v>
      </c>
      <c r="BP30">
        <v>-8.7302400000000002E-3</v>
      </c>
      <c r="BQ30">
        <v>17.739999999999998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1599850494.5999999</v>
      </c>
      <c r="CG30">
        <v>400.67500000000001</v>
      </c>
      <c r="CH30">
        <v>399.98399999999998</v>
      </c>
      <c r="CI30">
        <v>17.623899999999999</v>
      </c>
      <c r="CJ30">
        <v>15.778</v>
      </c>
      <c r="CK30">
        <v>365.75299999999999</v>
      </c>
      <c r="CL30">
        <v>16.2729</v>
      </c>
      <c r="CM30">
        <v>500.06599999999997</v>
      </c>
      <c r="CN30">
        <v>101.35</v>
      </c>
      <c r="CO30">
        <v>0.199929</v>
      </c>
      <c r="CP30">
        <v>23.2516</v>
      </c>
      <c r="CQ30">
        <v>22.995699999999999</v>
      </c>
      <c r="CR30">
        <v>999.9</v>
      </c>
      <c r="CS30">
        <v>0</v>
      </c>
      <c r="CT30">
        <v>0</v>
      </c>
      <c r="CU30">
        <v>10004.4</v>
      </c>
      <c r="CV30">
        <v>0</v>
      </c>
      <c r="CW30">
        <v>1.5289399999999999E-3</v>
      </c>
      <c r="CX30">
        <v>0.390656</v>
      </c>
      <c r="CY30">
        <v>407.55500000000001</v>
      </c>
      <c r="CZ30">
        <v>406.39600000000002</v>
      </c>
      <c r="DA30">
        <v>1.8394200000000001</v>
      </c>
      <c r="DB30">
        <v>399.98399999999998</v>
      </c>
      <c r="DC30">
        <v>15.778</v>
      </c>
      <c r="DD30">
        <v>1.7855399999999999</v>
      </c>
      <c r="DE30">
        <v>1.59911</v>
      </c>
      <c r="DF30">
        <v>15.6607</v>
      </c>
      <c r="DG30">
        <v>13.950200000000001</v>
      </c>
      <c r="DH30">
        <v>9.9980699999999995E-3</v>
      </c>
      <c r="DI30">
        <v>0</v>
      </c>
      <c r="DJ30">
        <v>0</v>
      </c>
      <c r="DK30">
        <v>0</v>
      </c>
      <c r="DL30">
        <v>684.3</v>
      </c>
      <c r="DM30">
        <v>9.9980699999999995E-3</v>
      </c>
      <c r="DN30">
        <v>2.5</v>
      </c>
      <c r="DO30">
        <v>-2.65</v>
      </c>
      <c r="DP30">
        <v>33.436999999999998</v>
      </c>
      <c r="DQ30">
        <v>38.436999999999998</v>
      </c>
      <c r="DR30">
        <v>36.125</v>
      </c>
      <c r="DS30">
        <v>37.686999999999998</v>
      </c>
      <c r="DT30">
        <v>36.25</v>
      </c>
      <c r="DU30">
        <v>0</v>
      </c>
      <c r="DV30">
        <v>0</v>
      </c>
      <c r="DW30">
        <v>0</v>
      </c>
      <c r="DX30">
        <v>1559.4000000953699</v>
      </c>
      <c r="DY30">
        <v>0</v>
      </c>
      <c r="DZ30">
        <v>682.823076923077</v>
      </c>
      <c r="EA30">
        <v>11.309401613511399</v>
      </c>
      <c r="EB30">
        <v>11.818803282806099</v>
      </c>
      <c r="EC30">
        <v>9.1884615384615405</v>
      </c>
      <c r="ED30">
        <v>15</v>
      </c>
      <c r="EE30">
        <v>1599850526.5999999</v>
      </c>
      <c r="EF30" t="s">
        <v>436</v>
      </c>
      <c r="EG30">
        <v>1599850526.5999999</v>
      </c>
      <c r="EH30">
        <v>1599850516.0999999</v>
      </c>
      <c r="EI30">
        <v>55</v>
      </c>
      <c r="EJ30">
        <v>0.3</v>
      </c>
      <c r="EK30">
        <v>6.0000000000000001E-3</v>
      </c>
      <c r="EL30">
        <v>34.921999999999997</v>
      </c>
      <c r="EM30">
        <v>1.351</v>
      </c>
      <c r="EN30">
        <v>400</v>
      </c>
      <c r="EO30">
        <v>16</v>
      </c>
      <c r="EP30">
        <v>0.39</v>
      </c>
      <c r="EQ30">
        <v>0.06</v>
      </c>
      <c r="ER30">
        <v>0.37328807317073198</v>
      </c>
      <c r="ES30">
        <v>6.5278745644599999E-3</v>
      </c>
      <c r="ET30">
        <v>2.08983881142813E-2</v>
      </c>
      <c r="EU30">
        <v>1</v>
      </c>
      <c r="EV30">
        <v>1.83699365853659</v>
      </c>
      <c r="EW30">
        <v>6.3386759581889902E-3</v>
      </c>
      <c r="EX30">
        <v>1.24709957373794E-3</v>
      </c>
      <c r="EY30">
        <v>1</v>
      </c>
      <c r="EZ30">
        <v>2</v>
      </c>
      <c r="FA30">
        <v>2</v>
      </c>
      <c r="FB30" t="s">
        <v>382</v>
      </c>
      <c r="FC30">
        <v>2.9361999999999999</v>
      </c>
      <c r="FD30">
        <v>2.8851599999999999</v>
      </c>
      <c r="FE30">
        <v>9.3214199999999997E-2</v>
      </c>
      <c r="FF30">
        <v>9.9754800000000005E-2</v>
      </c>
      <c r="FG30">
        <v>9.0253399999999998E-2</v>
      </c>
      <c r="FH30">
        <v>8.6950600000000003E-2</v>
      </c>
      <c r="FI30">
        <v>29153.1</v>
      </c>
      <c r="FJ30">
        <v>29559.8</v>
      </c>
      <c r="FK30">
        <v>29772.3</v>
      </c>
      <c r="FL30">
        <v>29944.7</v>
      </c>
      <c r="FM30">
        <v>36090.6</v>
      </c>
      <c r="FN30">
        <v>34912.9</v>
      </c>
      <c r="FO30">
        <v>43113.3</v>
      </c>
      <c r="FP30">
        <v>41034</v>
      </c>
      <c r="FQ30">
        <v>2.0748700000000002</v>
      </c>
      <c r="FR30">
        <v>2.0532499999999998</v>
      </c>
      <c r="FS30">
        <v>-1.14702E-2</v>
      </c>
      <c r="FT30">
        <v>0</v>
      </c>
      <c r="FU30">
        <v>23.1845</v>
      </c>
      <c r="FV30">
        <v>999.9</v>
      </c>
      <c r="FW30">
        <v>33.420999999999999</v>
      </c>
      <c r="FX30">
        <v>29.719000000000001</v>
      </c>
      <c r="FY30">
        <v>13.824299999999999</v>
      </c>
      <c r="FZ30">
        <v>63.672400000000003</v>
      </c>
      <c r="GA30">
        <v>35.681100000000001</v>
      </c>
      <c r="GB30">
        <v>1</v>
      </c>
      <c r="GC30">
        <v>-2.4723100000000001E-2</v>
      </c>
      <c r="GD30">
        <v>1.4814499999999999</v>
      </c>
      <c r="GE30">
        <v>20.264900000000001</v>
      </c>
      <c r="GF30">
        <v>5.2526299999999999</v>
      </c>
      <c r="GG30">
        <v>12.039899999999999</v>
      </c>
      <c r="GH30">
        <v>5.0254500000000002</v>
      </c>
      <c r="GI30">
        <v>3.3010000000000002</v>
      </c>
      <c r="GJ30">
        <v>999.9</v>
      </c>
      <c r="GK30">
        <v>9999</v>
      </c>
      <c r="GL30">
        <v>9999</v>
      </c>
      <c r="GM30">
        <v>9999</v>
      </c>
      <c r="GN30">
        <v>1.8778999999999999</v>
      </c>
      <c r="GO30">
        <v>1.87957</v>
      </c>
      <c r="GP30">
        <v>1.8784099999999999</v>
      </c>
      <c r="GQ30">
        <v>1.8789400000000001</v>
      </c>
      <c r="GR30">
        <v>1.88036</v>
      </c>
      <c r="GS30">
        <v>1.8749899999999999</v>
      </c>
      <c r="GT30">
        <v>1.88202</v>
      </c>
      <c r="GU30">
        <v>1.8768199999999999</v>
      </c>
      <c r="GV30">
        <v>0</v>
      </c>
      <c r="GW30">
        <v>0</v>
      </c>
      <c r="GX30">
        <v>0</v>
      </c>
      <c r="GY30">
        <v>0</v>
      </c>
      <c r="GZ30" t="s">
        <v>374</v>
      </c>
      <c r="HA30" t="s">
        <v>375</v>
      </c>
      <c r="HB30" t="s">
        <v>376</v>
      </c>
      <c r="HC30" t="s">
        <v>376</v>
      </c>
      <c r="HD30" t="s">
        <v>376</v>
      </c>
      <c r="HE30" t="s">
        <v>376</v>
      </c>
      <c r="HF30">
        <v>0</v>
      </c>
      <c r="HG30">
        <v>100</v>
      </c>
      <c r="HH30">
        <v>100</v>
      </c>
      <c r="HI30">
        <v>34.921999999999997</v>
      </c>
      <c r="HJ30">
        <v>1.351</v>
      </c>
      <c r="HK30">
        <v>34.621450000000003</v>
      </c>
      <c r="HL30">
        <v>0</v>
      </c>
      <c r="HM30">
        <v>0</v>
      </c>
      <c r="HN30">
        <v>0</v>
      </c>
      <c r="HO30">
        <v>1.3445549999999999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26.5</v>
      </c>
      <c r="HX30">
        <v>26.4</v>
      </c>
      <c r="HY30">
        <v>2</v>
      </c>
      <c r="HZ30">
        <v>485.31200000000001</v>
      </c>
      <c r="IA30">
        <v>525.47400000000005</v>
      </c>
      <c r="IB30">
        <v>21.742100000000001</v>
      </c>
      <c r="IC30">
        <v>26.899899999999999</v>
      </c>
      <c r="ID30">
        <v>30.0001</v>
      </c>
      <c r="IE30">
        <v>26.911200000000001</v>
      </c>
      <c r="IF30">
        <v>26.8903</v>
      </c>
      <c r="IG30">
        <v>18.614799999999999</v>
      </c>
      <c r="IH30">
        <v>100</v>
      </c>
      <c r="II30">
        <v>0</v>
      </c>
      <c r="IJ30">
        <v>21.7562</v>
      </c>
      <c r="IK30">
        <v>400</v>
      </c>
      <c r="IL30">
        <v>0</v>
      </c>
      <c r="IM30">
        <v>100.892</v>
      </c>
      <c r="IN30">
        <v>111.765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2020-09-11T13:55:20Z</dcterms:created>
  <dcterms:modified xsi:type="dcterms:W3CDTF">2020-09-21T13:54:46Z</dcterms:modified>
</cp:coreProperties>
</file>